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lipc\Desktop\"/>
    </mc:Choice>
  </mc:AlternateContent>
  <bookViews>
    <workbookView xWindow="0" yWindow="0" windowWidth="28005" windowHeight="13560" tabRatio="500" firstSheet="1" activeTab="1"/>
  </bookViews>
  <sheets>
    <sheet name="Тали эл. РФ" sheetId="1" r:id="rId1"/>
    <sheet name="Тали руч. РФ" sheetId="2" r:id="rId2"/>
    <sheet name="Тали Болгария" sheetId="3" r:id="rId3"/>
    <sheet name="Тали цепные Болгария" sheetId="4" r:id="rId4"/>
    <sheet name="Тали ВБИ Болгария" sheetId="5" r:id="rId5"/>
    <sheet name="Тали руч. Польша" sheetId="6" r:id="rId6"/>
    <sheet name="Запчасти РФ" sheetId="7" r:id="rId7"/>
    <sheet name="Запчасти Болгария" sheetId="8" r:id="rId8"/>
    <sheet name="Домкраты реечные" sheetId="9" r:id="rId9"/>
    <sheet name="Редукторы" sheetId="10" r:id="rId10"/>
    <sheet name="Тормоза" sheetId="11" r:id="rId11"/>
    <sheet name="МТМ и лебедки руч." sheetId="13" r:id="rId12"/>
    <sheet name="Лебедки эл." sheetId="14" r:id="rId13"/>
  </sheets>
  <definedNames>
    <definedName name="_xlnm.Print_Area" localSheetId="1">'Тали руч. РФ'!$A$60:$I$90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9" l="1"/>
  <c r="A5" i="9"/>
  <c r="B53" i="7"/>
  <c r="B51" i="7"/>
  <c r="B46" i="7"/>
  <c r="B43" i="7"/>
  <c r="B42" i="7"/>
  <c r="B40" i="7"/>
  <c r="B39" i="7"/>
  <c r="B37" i="7"/>
  <c r="B33" i="7"/>
  <c r="B27" i="7"/>
  <c r="B23" i="7"/>
  <c r="B22" i="7"/>
  <c r="B21" i="7"/>
  <c r="B20" i="7"/>
  <c r="B18" i="7"/>
  <c r="B17" i="7"/>
  <c r="B16" i="7"/>
  <c r="B14" i="7"/>
  <c r="B13" i="7"/>
  <c r="B12" i="7"/>
  <c r="B11" i="7"/>
  <c r="B10" i="7"/>
  <c r="B5" i="7"/>
  <c r="B4" i="7"/>
</calcChain>
</file>

<file path=xl/sharedStrings.xml><?xml version="1.0" encoding="utf-8"?>
<sst xmlns="http://schemas.openxmlformats.org/spreadsheetml/2006/main" count="1844" uniqueCount="947">
  <si>
    <t>Барнаульские тали</t>
  </si>
  <si>
    <t>тел/факс (3852) 770-663, тел. (3852) 39-88-46, 39-88-47; e-mail barnaul@tali.ru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</si>
  <si>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</si>
  <si>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</si>
  <si>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</si>
  <si>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Грузоподъёмность, т</t>
  </si>
  <si>
    <t>Обозначание
эл. тали</t>
  </si>
  <si>
    <t>Высота подъёма, м</t>
  </si>
  <si>
    <t>Масса нетто \ брутто, кг</t>
  </si>
  <si>
    <t>Скорость  подъёма, м\с</t>
  </si>
  <si>
    <t>Цена с НДС, руб.</t>
  </si>
  <si>
    <t>Обозначание эл. тали ВБИ</t>
  </si>
  <si>
    <t>Цена ВБИ
с НДС, руб.</t>
  </si>
  <si>
    <t>г. Барнаул</t>
  </si>
  <si>
    <t>Т 025-511</t>
  </si>
  <si>
    <t>50/55</t>
  </si>
  <si>
    <t>по заявке</t>
  </si>
  <si>
    <t>Т 025-521</t>
  </si>
  <si>
    <t>65/72</t>
  </si>
  <si>
    <t>Т 050-511</t>
  </si>
  <si>
    <t>г. Ульяновск</t>
  </si>
  <si>
    <t>ТЭ 050-5110</t>
  </si>
  <si>
    <t>ТЭ 050-5210</t>
  </si>
  <si>
    <t>ТЭ 050-5310</t>
  </si>
  <si>
    <t>ТЭ 050-5410</t>
  </si>
  <si>
    <t>ТЭ 050-5510</t>
  </si>
  <si>
    <t>ТЭ 050-5610</t>
  </si>
  <si>
    <t>ТЭ 100-5110</t>
  </si>
  <si>
    <t>184/216</t>
  </si>
  <si>
    <t>ТЭ 100-5210</t>
  </si>
  <si>
    <t>217/228</t>
  </si>
  <si>
    <t>ТЭ 200-5110</t>
  </si>
  <si>
    <t>ТЭ 200-5210</t>
  </si>
  <si>
    <t>Т 200-511</t>
  </si>
  <si>
    <t>0,16 (0,02)</t>
  </si>
  <si>
    <t>ВТЭ 200-511</t>
  </si>
  <si>
    <t>Т 200-521</t>
  </si>
  <si>
    <t>ВТЭ 200-521</t>
  </si>
  <si>
    <t>Т 200-531</t>
  </si>
  <si>
    <t>ВТЭ 200-531</t>
  </si>
  <si>
    <t>Т 200-541</t>
  </si>
  <si>
    <t>ВТЭ 200-541</t>
  </si>
  <si>
    <t>Т 200-551</t>
  </si>
  <si>
    <t>ВТЭ 200-551</t>
  </si>
  <si>
    <t>Т 200-561</t>
  </si>
  <si>
    <t>ВТЭ 200-561</t>
  </si>
  <si>
    <t>Т 320-511</t>
  </si>
  <si>
    <t>ВТЭ 320-511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</si>
  <si>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</si>
  <si>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</si>
  <si>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</si>
  <si>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</si>
  <si>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</si>
  <si>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</si>
  <si>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</si>
  <si>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</si>
  <si>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0,16; 0,32</t>
  </si>
  <si>
    <t>Т 320-561</t>
  </si>
  <si>
    <t>ВТЭ 320-561</t>
  </si>
  <si>
    <t>Т 500-511</t>
  </si>
  <si>
    <t>0,08 (0,01)</t>
  </si>
  <si>
    <t>ВТЭ 500-511</t>
  </si>
  <si>
    <t>Т 500-521</t>
  </si>
  <si>
    <t>ВТЭ 500-521</t>
  </si>
  <si>
    <t>Т 500-531</t>
  </si>
  <si>
    <t>0,1 (0,0125)</t>
  </si>
  <si>
    <t>ВТЭ 500-531</t>
  </si>
  <si>
    <t>Т 500-541</t>
  </si>
  <si>
    <t>ВТЭ 500-541</t>
  </si>
  <si>
    <t>Т 500-551</t>
  </si>
  <si>
    <t>Т 630-511</t>
  </si>
  <si>
    <t>ВТЭ 630-511</t>
  </si>
  <si>
    <t>Т 630-521</t>
  </si>
  <si>
    <t>Т 630-531</t>
  </si>
  <si>
    <t>Т 630-541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</si>
  <si>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</si>
  <si>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</si>
  <si>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</si>
  <si>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</si>
  <si>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</si>
  <si>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</si>
  <si>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</si>
  <si>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2Т 1000-24</t>
  </si>
  <si>
    <t>ВТЭ 1000-541</t>
  </si>
  <si>
    <t>2Т 1000-28</t>
  </si>
  <si>
    <t>2Т 1000-32</t>
  </si>
  <si>
    <t>2Т 1000-36</t>
  </si>
  <si>
    <t>2Т 1000-42</t>
  </si>
  <si>
    <t>2Т 1000-48</t>
  </si>
  <si>
    <t>2Т 1000-55</t>
  </si>
  <si>
    <t>тел/факс (3852) 770-663, тел. (3852) 39-88-46, 39-88-47; e-mail barnaul@tali.ru 
 8-800-700-88-47 (Звонок по России бесплатный)</t>
  </si>
  <si>
    <t>Грузо-подъем-ность, т</t>
  </si>
  <si>
    <t>Высота подъема, м</t>
  </si>
  <si>
    <t>-</t>
  </si>
  <si>
    <t xml:space="preserve">ТАЛИ  РУЧНЫЕ  ЧЕРВЯЧНЫЕ </t>
  </si>
  <si>
    <t>ТАЛИ РУЧНЫЕ ЧЕРВЯЧНЫЕ СТАЦИОНАРНЫЕ (ТРЧС)</t>
  </si>
  <si>
    <t>г/п, т</t>
  </si>
  <si>
    <t>Н 3м</t>
  </si>
  <si>
    <t>цена, руб.</t>
  </si>
  <si>
    <t>Н 6м</t>
  </si>
  <si>
    <t>Н 9м</t>
  </si>
  <si>
    <t>Н 12м</t>
  </si>
  <si>
    <t>ТАЛИ РУЧНЫЕ ЧЕРВЯЧНЫЕ ПЕРЕДВИЖНЫЕ (ТРЧП)</t>
  </si>
  <si>
    <t>ТАЛИ РУЧНЫЕ ЧЕРВЯЧНЫЕ СТАЦИОНАРНЫЕ (ТРЧС) исполнение ВБИ</t>
  </si>
  <si>
    <t>ТАЛИ РУЧНЫЕ ЧЕРВЯЧНЫЕ ПЕРЕДВИЖНЫЕ (ТРЧП) исполнение ВБИ</t>
  </si>
  <si>
    <t>Тали общепромышленные Балканское Эхо, пр-во Болгария</t>
  </si>
  <si>
    <t>Цена указана в евро, с НДС. 
Оплата производится в рублях по курсу ЦБ РФ на день оплаты.</t>
  </si>
  <si>
    <t>№</t>
  </si>
  <si>
    <t>Грузоподъем-ность, т</t>
  </si>
  <si>
    <t>Тип</t>
  </si>
  <si>
    <t>Полиспаст</t>
  </si>
  <si>
    <t>Скорость подъема, м/мин</t>
  </si>
  <si>
    <t>Скорость перемещения, м/мин</t>
  </si>
  <si>
    <t>Исполнение</t>
  </si>
  <si>
    <t>Т10 2/1</t>
  </si>
  <si>
    <t>Т45 УСВ 2/1</t>
  </si>
  <si>
    <t>Т39 4/1</t>
  </si>
  <si>
    <t>Т78 УСВ 4/1</t>
  </si>
  <si>
    <t>Т…2</t>
  </si>
  <si>
    <t>2х1</t>
  </si>
  <si>
    <t>Т…3</t>
  </si>
  <si>
    <t>4х1</t>
  </si>
  <si>
    <t>Т…4</t>
  </si>
  <si>
    <t>Т…5</t>
  </si>
  <si>
    <t>Т…6</t>
  </si>
  <si>
    <t>Т…7</t>
  </si>
  <si>
    <t>Тали цепные электрические Балканское Эхо, пр-во Болгария</t>
  </si>
  <si>
    <t>Г/п, кг</t>
  </si>
  <si>
    <t>Скорость передви-жения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</si>
  <si>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</si>
  <si>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</si>
  <si>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</si>
  <si>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</si>
  <si>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</si>
  <si>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</si>
  <si>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</si>
  <si>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</si>
  <si>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</si>
  <si>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</si>
  <si>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</si>
  <si>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</si>
  <si>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</si>
  <si>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</si>
  <si>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</si>
  <si>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</si>
  <si>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</si>
  <si>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</si>
  <si>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</si>
  <si>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</si>
  <si>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</si>
  <si>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</si>
  <si>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</si>
  <si>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</si>
  <si>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</si>
  <si>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</si>
  <si>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</si>
  <si>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</si>
  <si>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</si>
  <si>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</si>
  <si>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</si>
  <si>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</si>
  <si>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</si>
  <si>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>ВE023М</t>
  </si>
  <si>
    <t>ВE043М</t>
  </si>
  <si>
    <t>ВE063М</t>
  </si>
  <si>
    <t>ВE083М</t>
  </si>
  <si>
    <t>ВE103М</t>
  </si>
  <si>
    <t>ВВ014М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</si>
  <si>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</si>
  <si>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</si>
  <si>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</si>
  <si>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</si>
  <si>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</si>
  <si>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</si>
  <si>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</si>
  <si>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</si>
  <si>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</si>
  <si>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</si>
  <si>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</si>
  <si>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Тали взрывозащищенные Ex d IIB T4, 
Балканское Эхо, пр-во Болгария</t>
  </si>
  <si>
    <t xml:space="preserve">Цена указана в евро, с НДС. 
Оплата производится в рублях по курсу ЦБ РФ на день оплаты. </t>
  </si>
  <si>
    <t>Скорость перемеще-ния, м/мин</t>
  </si>
  <si>
    <t xml:space="preserve">Т10 общепром 2/1 </t>
  </si>
  <si>
    <t xml:space="preserve"> Т64 общепром 4/1</t>
  </si>
  <si>
    <t>ВТ…3</t>
  </si>
  <si>
    <t>ВТ…4</t>
  </si>
  <si>
    <t>ВТ…5</t>
  </si>
  <si>
    <t>ВТ…6</t>
  </si>
  <si>
    <t xml:space="preserve">     ТАЛИ  РУЧНЫЕ  ЦЕПНЫЕ  ШЕСТЕРЕННЫЕ  "LEMA",  пр-во Польша</t>
  </si>
  <si>
    <t>ТАЛИ РУЧНЫЕ ШЕСТЕРЕННЫЕ СТАЦИОНАРНЫЕ (ТРШС)</t>
  </si>
  <si>
    <t>Н 3м.</t>
  </si>
  <si>
    <t>Н 6м.</t>
  </si>
  <si>
    <t>Н 9м.</t>
  </si>
  <si>
    <t>Н 12м.</t>
  </si>
  <si>
    <t>вес брутто, кг</t>
  </si>
  <si>
    <t>ТАЛИ РУЧНЫЕ ШЕСТЕРЕННЫЕ ПЕРЕДВИЖНЫЕ (ТРШБ)</t>
  </si>
  <si>
    <t>Г/П, тн.</t>
  </si>
  <si>
    <t>ТАЛИ РУЧНЫЕ ШЕСТЕРЕННЫЕ СТАЦИОНАРНЫЕ РЫЧАЖНЫЕ (ТРШСР)</t>
  </si>
  <si>
    <t>Н 1,5м.</t>
  </si>
  <si>
    <t xml:space="preserve">КОШКИ </t>
  </si>
  <si>
    <t>Грузоподъемность, тн</t>
  </si>
  <si>
    <t>Вес (брутто), кг</t>
  </si>
  <si>
    <t>Цена, руб.</t>
  </si>
  <si>
    <t>Механизм передвижения</t>
  </si>
  <si>
    <t>№ п/п</t>
  </si>
  <si>
    <t>Наименование детали</t>
  </si>
  <si>
    <t>Маркировка</t>
  </si>
  <si>
    <t>Ориент-ый вес, кг</t>
  </si>
  <si>
    <t>Цена* с НДС, руб.</t>
  </si>
  <si>
    <t>ТШП-25+ТШН-25</t>
  </si>
  <si>
    <t>ТШП-25</t>
  </si>
  <si>
    <t>Телега шарнирная приводная без э/двигателя</t>
  </si>
  <si>
    <t>Ролик направляющий с крышкой и подшипником</t>
  </si>
  <si>
    <t>102-7</t>
  </si>
  <si>
    <t>Шестерня</t>
  </si>
  <si>
    <t>102-16Б</t>
  </si>
  <si>
    <t>102-17А</t>
  </si>
  <si>
    <t>102-81Б (982362.004)</t>
  </si>
  <si>
    <t>102-84</t>
  </si>
  <si>
    <t>102c-29 (986251.002)</t>
  </si>
  <si>
    <t>102-29 (986251.001)</t>
  </si>
  <si>
    <t>102-46А</t>
  </si>
  <si>
    <t>Вал</t>
  </si>
  <si>
    <t>102-30</t>
  </si>
  <si>
    <t>102с-46 (986313.005)</t>
  </si>
  <si>
    <t>ТШН-25</t>
  </si>
  <si>
    <t>103-12А (984358.001)</t>
  </si>
  <si>
    <t>ТШП-2</t>
  </si>
  <si>
    <t>ТШН-2</t>
  </si>
  <si>
    <t>ТШН-1</t>
  </si>
  <si>
    <t>Редуктор подъема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</si>
  <si>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</si>
  <si>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</si>
  <si>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</si>
  <si>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</si>
  <si>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</si>
  <si>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</si>
  <si>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> диаметр шкива 170 мм</t>
  </si>
  <si>
    <t>Колодка (комплект)</t>
  </si>
  <si>
    <t> 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</si>
  <si>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</si>
  <si>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</si>
  <si>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</si>
  <si>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</si>
  <si>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</si>
  <si>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</si>
  <si>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</si>
  <si>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</si>
  <si>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</si>
  <si>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</si>
  <si>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</si>
  <si>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</si>
  <si>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</si>
  <si>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</si>
  <si>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</si>
  <si>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</si>
  <si>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</si>
  <si>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</si>
  <si>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</si>
  <si>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</si>
  <si>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</si>
  <si>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</si>
  <si>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</si>
  <si>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</si>
  <si>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</si>
  <si>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</si>
  <si>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</si>
  <si>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</si>
  <si>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</si>
  <si>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</si>
  <si>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</si>
  <si>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</si>
  <si>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</si>
  <si>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</si>
  <si>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</si>
  <si>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</si>
  <si>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</si>
  <si>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</si>
  <si>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</si>
  <si>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</si>
  <si>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</si>
  <si>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</si>
  <si>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</si>
  <si>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Механизм подъема электротали</t>
  </si>
  <si>
    <t>Крюковая подвеска на 2,0 тн</t>
  </si>
  <si>
    <t>диаметр каната 11,5 мм</t>
  </si>
  <si>
    <t>Крюк на 2,0 тн</t>
  </si>
  <si>
    <t>9 А</t>
  </si>
  <si>
    <t>Блок крюковой подвески 2,0 тн</t>
  </si>
  <si>
    <t>диаметр 219 мм</t>
  </si>
  <si>
    <t>Крюк в сборе на 2,0 тн</t>
  </si>
  <si>
    <t>9 А-2</t>
  </si>
  <si>
    <t>Крюковая подвеска на 3,2 тн</t>
  </si>
  <si>
    <t> 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</si>
  <si>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</si>
  <si>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</si>
  <si>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</si>
  <si>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</si>
  <si>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</si>
  <si>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11А-2</t>
  </si>
  <si>
    <t>Крюковая подвеска на 5,0 тн</t>
  </si>
  <si>
    <t>диаметр каната 13,5мм</t>
  </si>
  <si>
    <t>диаметр каната 15,5мм</t>
  </si>
  <si>
    <t>Двухблочная крюковая подвеска на 5,0 тн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</si>
  <si>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</si>
  <si>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</si>
  <si>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</si>
  <si>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</si>
  <si>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</si>
  <si>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</si>
  <si>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</si>
  <si>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</si>
  <si>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</si>
  <si>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</si>
  <si>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</si>
  <si>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</si>
  <si>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</si>
  <si>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Двухблочная крюковая подвеска на 10,0 тн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</si>
  <si>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</si>
  <si>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</si>
  <si>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</si>
  <si>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</si>
  <si>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</si>
  <si>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</si>
  <si>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</si>
  <si>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</si>
  <si>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</si>
  <si>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</si>
  <si>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</si>
  <si>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</si>
  <si>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</si>
  <si>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</si>
  <si>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</si>
  <si>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</si>
  <si>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</si>
  <si>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Мотор-барабан г/п 3,2 тн h=30м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</si>
  <si>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</si>
  <si>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</si>
  <si>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</si>
  <si>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</si>
  <si>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</si>
  <si>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</si>
  <si>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</si>
  <si>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</si>
  <si>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</si>
  <si>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</si>
  <si>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</si>
  <si>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</si>
  <si>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</si>
  <si>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</si>
  <si>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</si>
  <si>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</si>
  <si>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</si>
  <si>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</si>
  <si>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</si>
  <si>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</si>
  <si>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</si>
  <si>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</si>
  <si>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</si>
  <si>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</si>
  <si>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</si>
  <si>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</si>
  <si>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</si>
  <si>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Канатоукладчик</t>
  </si>
  <si>
    <t>204-2   204-4   204-5</t>
  </si>
  <si>
    <t>Электрооборудование</t>
  </si>
  <si>
    <t>Пост кнопочный ПКТ-40УЗ</t>
  </si>
  <si>
    <t>2 174</t>
  </si>
  <si>
    <t>Ротор в сборе с валом</t>
  </si>
  <si>
    <t>6 980</t>
  </si>
  <si>
    <t>Статор 5 кВт</t>
  </si>
  <si>
    <t>28 000</t>
  </si>
  <si>
    <t>Электромагнит ИЖМВ</t>
  </si>
  <si>
    <t>ИЖМВ 684432.003 (380)</t>
  </si>
  <si>
    <t>3 400 (max)</t>
  </si>
  <si>
    <t>ИЖМВ 684432.003-01 (220)</t>
  </si>
  <si>
    <t>ИЖМВ 684432.003-08 (127)</t>
  </si>
  <si>
    <t>Катушка ИЖМВ</t>
  </si>
  <si>
    <t>2 200</t>
  </si>
  <si>
    <t>Коллектор в сборе со щетками и щеткодержателями</t>
  </si>
  <si>
    <t>9-12 А</t>
  </si>
  <si>
    <t>2 990</t>
  </si>
  <si>
    <t>Коллектор (Блок контактных колец)</t>
  </si>
  <si>
    <t>2 000</t>
  </si>
  <si>
    <t>Щетки со щеткодержателем</t>
  </si>
  <si>
    <t>1 500</t>
  </si>
  <si>
    <t>Комплект щеток</t>
  </si>
  <si>
    <t>10х12,5х25 мм</t>
  </si>
  <si>
    <t>1 000</t>
  </si>
  <si>
    <t>Комплект щеткодержателей</t>
  </si>
  <si>
    <t>Электродвигатель асинхронный с короткозамкнутым ротором</t>
  </si>
  <si>
    <t>АИР МВС132А4Т (встраиваемый)  380 В, 5 кВт, 1500 об/мин</t>
  </si>
  <si>
    <t>24 500</t>
  </si>
  <si>
    <t>Электродвигатель со встроенным тормозом</t>
  </si>
  <si>
    <t>АДС71O4Е2TУ2  0.37 кВт, 1300 об/мин, 380 В, фланец 110 мм</t>
  </si>
  <si>
    <t>8 800</t>
  </si>
  <si>
    <t>АДС71O4Е2TУ2,  0.37 кВт, 1300 об/мин, 380 В, фланец 80 мм</t>
  </si>
  <si>
    <t>9 800</t>
  </si>
  <si>
    <t>АДС71А4Е2TУ2  0.55 кВт, 1320 об/мин, 380 В</t>
  </si>
  <si>
    <t>8 850</t>
  </si>
  <si>
    <t>АДС71В4Е2TУ2  0.75 кВт, 1350 об/мин, 380 В</t>
  </si>
  <si>
    <t>8 900</t>
  </si>
  <si>
    <t>Электродвигатель без тормоза</t>
  </si>
  <si>
    <t>АДС71O4TУ2, 0.37 кВт, 1300 об/мин, 380 В, IM3681, фланец 80 мм</t>
  </si>
  <si>
    <t>6 300</t>
  </si>
  <si>
    <t>АДС71O4TУ2, 0.37 кВт, 1300 об/мин, 380 В, IM3081. фланец 110 мм</t>
  </si>
  <si>
    <t>4 800</t>
  </si>
  <si>
    <t>АДС71А4TУ2  0.55 кВт, 1320 об/мин, 380 В</t>
  </si>
  <si>
    <t>АДС71В4TУ2  0.75 кВт, 1350 об/мин, 380 В</t>
  </si>
  <si>
    <t>4 880</t>
  </si>
  <si>
    <t>Тормоз электромагнитный HPS 14.32 в комплекте с блоком выпримителя B2/1P 600V</t>
  </si>
  <si>
    <t>Частотный преобразователь на подъем</t>
  </si>
  <si>
    <t>Частотный преобразователь на передвижение</t>
  </si>
  <si>
    <t>Электрощит ВБИ типа ПВМТ-5</t>
  </si>
  <si>
    <t>Запасные части к талям, пр-во Болгария</t>
  </si>
  <si>
    <t>Наименование</t>
  </si>
  <si>
    <t>Цена 
с НДС, руб.</t>
  </si>
  <si>
    <t xml:space="preserve">Блок-шестерня 0,5-1 т </t>
  </si>
  <si>
    <t>Блок-шестерня 2-3,2 т</t>
  </si>
  <si>
    <t>Блок-шестерня 5 т</t>
  </si>
  <si>
    <t xml:space="preserve">Вал промежуточный 1 т/18 м </t>
  </si>
  <si>
    <t xml:space="preserve">Вал промежуточный 1 т/24 м </t>
  </si>
  <si>
    <t xml:space="preserve">Вал промежуточный 2 т/18 м </t>
  </si>
  <si>
    <t xml:space="preserve">Вал промежуточный 2 т/24 м </t>
  </si>
  <si>
    <t>Вал промежуточный 3,2 т/18 м</t>
  </si>
  <si>
    <t xml:space="preserve">Вал промежуточный 3,2 т/24 м </t>
  </si>
  <si>
    <t xml:space="preserve">Вал промежуточный 5 т/18 м </t>
  </si>
  <si>
    <t xml:space="preserve">Вал промежуточный 5 т/24 м </t>
  </si>
  <si>
    <t xml:space="preserve">Вал редуктора 1 т; 6 м </t>
  </si>
  <si>
    <t xml:space="preserve">Вал редуктора 1 т; 9 м </t>
  </si>
  <si>
    <t xml:space="preserve">Вал редуктора 1 т; 12 м </t>
  </si>
  <si>
    <t xml:space="preserve">Вал редуктора 2-3,2 т; 6 м </t>
  </si>
  <si>
    <t xml:space="preserve">Вал редуктора 2 т; 9 м </t>
  </si>
  <si>
    <t xml:space="preserve">Вал редуктора 2 т; 12 м </t>
  </si>
  <si>
    <t xml:space="preserve">Вал редуктора 3,2 т; 9 м </t>
  </si>
  <si>
    <t xml:space="preserve">Вал редуктора 3,2 т; 12 м </t>
  </si>
  <si>
    <t>Вал редуктора 5 т; 6 м</t>
  </si>
  <si>
    <t xml:space="preserve">Вал редуктора 5 т; 9 м </t>
  </si>
  <si>
    <t xml:space="preserve">Вал редуктора 5 т;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</si>
  <si>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</si>
  <si>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</si>
  <si>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</si>
  <si>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</si>
  <si>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 КГ 2110-24/6</t>
  </si>
  <si>
    <t>Вентилятор в сборе КГ 2612-24/6</t>
  </si>
  <si>
    <t>Вентилятор в сборе КГ 2714-24/6</t>
  </si>
  <si>
    <t>Вентилятор в сборе КГ 3317-24/6</t>
  </si>
  <si>
    <t>Вентилятор в сборе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</si>
  <si>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</si>
  <si>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</si>
  <si>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</si>
  <si>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</si>
  <si>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</si>
  <si>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</si>
  <si>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</si>
  <si>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0,5-1 т</t>
  </si>
  <si>
    <t>Выключатель концевой КИГ-11, г/п 0,5-1 т, комплект с основанием</t>
  </si>
  <si>
    <t>Выключатель концевой. КИГ-1, г/п 2-5 т</t>
  </si>
  <si>
    <t>Выключатель концевой. КИГ-1, г/п 2-5 т, комплект с основанием</t>
  </si>
  <si>
    <t>Гайка регулирующая задняя (вентилятора) 0,5-1 т</t>
  </si>
  <si>
    <t>Гайка регулирующая задняя (вентилятора) 2-3,2 т</t>
  </si>
  <si>
    <t>Гайка регулирующая задняя (вентилятора) 5 т</t>
  </si>
  <si>
    <t>Канатоукладчик 0,5 т</t>
  </si>
  <si>
    <t>Канатоукладчик 1 т</t>
  </si>
  <si>
    <t>Канатоукладчик 2 т</t>
  </si>
  <si>
    <t>Канатоукладчик 3,2 т</t>
  </si>
  <si>
    <t>Канатоукладчик 5 т</t>
  </si>
  <si>
    <t>Канатоукладчик 8 т</t>
  </si>
  <si>
    <t>Канатоукладчик для VAT10, г/п 1 т, полиспаст 2/1</t>
  </si>
  <si>
    <t>Канатоукладчик для VAT20, г/п 2 т, полиспаст 2/1</t>
  </si>
  <si>
    <t>Канатоукладчик для VAT30, г/п 3,2 т, полиспаст 2/1</t>
  </si>
  <si>
    <t>Канатоукладчик для VAT40, г/п 5 т, полиспаст 2/1</t>
  </si>
  <si>
    <t>Канатоукладчик 1 т, для МН 3-05</t>
  </si>
  <si>
    <t>Канатоукладчик 2 т, для МНМ 4-10</t>
  </si>
  <si>
    <t>Канатоукладчик 3,2 т, для МНМ 5-16</t>
  </si>
  <si>
    <t>Канатоукладчик 5-10 т, для МН 6-25</t>
  </si>
  <si>
    <t>Канатоукладчик 1 т, для СТ 305</t>
  </si>
  <si>
    <t>Канатоукладчик 2 т, для СТ 410</t>
  </si>
  <si>
    <t>Канатоукладчик 3,2 т, для СТ 516</t>
  </si>
  <si>
    <t>Канатоукладчик 5-10 т,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</si>
  <si>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</si>
  <si>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</si>
  <si>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</si>
  <si>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0,5-1 т</t>
  </si>
  <si>
    <t>Кожух вентилятора 2-3,2 т</t>
  </si>
  <si>
    <t>Кожух вентилятора 5 т</t>
  </si>
  <si>
    <t>Кожух вентилятора для КГ 2714-6</t>
  </si>
  <si>
    <t>Кожух вентилятора для КГ 3317-24/6, № 345106</t>
  </si>
  <si>
    <t>Колесо ведомое, в сборе с подшипником № 100.150.00, (г/п 1 т), ᴓ100 мм</t>
  </si>
  <si>
    <t>Колесо ведомое, в сборе с подшипником № 125.150.00, (г/п 2-3,2 т), ᴓ125 мм</t>
  </si>
  <si>
    <t>Колесо ведомое, в сборе с подшипником № 160.150.00, (г/п 5 т), ᴓ160 мм</t>
  </si>
  <si>
    <t>Колесо ведомое, г/п 0,5-1 т, ᴓ120 мм</t>
  </si>
  <si>
    <t>Колесо ведомое, г/п 2-3,2 т, ᴓ175 мм</t>
  </si>
  <si>
    <t>Колесо ведомое, г/п 5 т, ᴓ210 мм</t>
  </si>
  <si>
    <t>Колесо ведущее, в сборе с подшипником № 100.130.00, (г/п 1 т), ᴓ100 мм</t>
  </si>
  <si>
    <t>Колесо ведущее, в сборе с подшипником № 125.130.10, (г/п 2-3,2 т), ᴓ125 мм</t>
  </si>
  <si>
    <t>Колесо ведущее, в сборе с подшипником № 160.130.00, (г/п 5 т), ᴓ160 мм</t>
  </si>
  <si>
    <t>Колесо ведущее, г/п 0,5-1 т, ᴓ120 мм</t>
  </si>
  <si>
    <t>Колесо ведущее, г/п 2-3,2 т, ᴓ175 мм</t>
  </si>
  <si>
    <t>Колесо ведущее, г/п 5 т, ᴓ210 мм</t>
  </si>
  <si>
    <t>Кольцо предохранительное В10, г/п 0,5-1 т</t>
  </si>
  <si>
    <t>Кольцо предохранительное В12, г/п 2-5 т</t>
  </si>
  <si>
    <t>Крышка клемной коробки № 430103, старого образца</t>
  </si>
  <si>
    <t>Крюковая подвеска 0,5 т</t>
  </si>
  <si>
    <t>Крюковая подвеска 1 т</t>
  </si>
  <si>
    <t>Крюковая подвеска 2 т</t>
  </si>
  <si>
    <t>Крюковая подвеска 3,2 т</t>
  </si>
  <si>
    <t>Крюковая подвеска 5 т</t>
  </si>
  <si>
    <t>Крюковая подвеска 6,3 т, полиспаст 4/1</t>
  </si>
  <si>
    <t>Крюковая подвеска 8 т, канат ᴓ18 мм</t>
  </si>
  <si>
    <t>Крюковая подвеска 10 т, полиспаст 2/1, канат ᴓ18 мм</t>
  </si>
  <si>
    <t>Крюковая подвеска 10 т, полиспаст 4/1, канат ᴓ15 мм</t>
  </si>
  <si>
    <t>Муфта 0,5 т</t>
  </si>
  <si>
    <t>Муфта 1 т</t>
  </si>
  <si>
    <t>Муфта 2 т</t>
  </si>
  <si>
    <t>Муфта 3,2 т</t>
  </si>
  <si>
    <t>Муфта 5 т</t>
  </si>
  <si>
    <t>Муфта 8 т</t>
  </si>
  <si>
    <t>Накладка фрикционная 0,5-1 т</t>
  </si>
  <si>
    <t>Накладка фрикционная 2-3,2 т</t>
  </si>
  <si>
    <t>Накладка фрикционная 5 т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</si>
  <si>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</si>
  <si>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</si>
  <si>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</si>
  <si>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</si>
  <si>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</si>
  <si>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</si>
  <si>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</si>
  <si>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</si>
  <si>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</si>
  <si>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</si>
  <si>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</si>
  <si>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0,5-1 т</t>
  </si>
  <si>
    <t>Пружина канатоукладчика 2-3,2 т</t>
  </si>
  <si>
    <t>Пружина канатоукладчика 5 т</t>
  </si>
  <si>
    <t>Пружина канатоукладчика 8 т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</si>
  <si>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</si>
  <si>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</si>
  <si>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</si>
  <si>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</si>
  <si>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</si>
  <si>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</si>
  <si>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</si>
  <si>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</si>
  <si>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</si>
  <si>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</si>
  <si>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</si>
  <si>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</si>
  <si>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</si>
  <si>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</si>
  <si>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</si>
  <si>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 КГ 2009-24/6, 2110-24/6</t>
  </si>
  <si>
    <t>Решетка вентилятора КГ 2714-24/6</t>
  </si>
  <si>
    <t>Решетка вентилятора КГ 3317-24/6</t>
  </si>
  <si>
    <t>Решетка вентилятора КГ 3517, 3518</t>
  </si>
  <si>
    <t>Ролик крюковой подвески, г/п 1 т, тип Т</t>
  </si>
  <si>
    <t>Ролик крюковой подвески, г/п 2 т, тип Т</t>
  </si>
  <si>
    <t>Ролик крюковой подвески, г/п 3,2 т, тип Т</t>
  </si>
  <si>
    <t>Ролик крюковой подвески, г/п 5 т,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</si>
  <si>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</si>
  <si>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</si>
  <si>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</si>
  <si>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</si>
  <si>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</si>
  <si>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0,5-1 т, 6 м, колесо ᴓ100 мм</t>
  </si>
  <si>
    <t>Тележка передвижения 0,5-1 т, 12 м, колесо ᴓ100 мм</t>
  </si>
  <si>
    <t>Тележка передвижения 2-3,2 т, 6 м, колесо ᴓ125 мм</t>
  </si>
  <si>
    <t>Тележка передвижения 2-3,2 т, 12 м, колесо ᴓ125 мм</t>
  </si>
  <si>
    <t>Тележка передвижения 5 т, 6 м, колесо ᴓ160 мм</t>
  </si>
  <si>
    <t>Тележка передвижения 5 т, 12 м, колесо ᴓ160 мм</t>
  </si>
  <si>
    <t>Тележка передвижения 0,5-1 т, 6 м, колесо ᴓ120 мм</t>
  </si>
  <si>
    <t>Тележка передвижения 0,5-1 т, 12 м, колесо ᴓ120 мм</t>
  </si>
  <si>
    <t>Тележка передвижения 2-3,2 т, 6 м, колесо ᴓ175 мм</t>
  </si>
  <si>
    <t>Тележка передвижения 2-3,2 т, 12 м, колесо ᴓ175 мм</t>
  </si>
  <si>
    <t>Тележка передвижения 5 т, 6 м, колесо ᴓ210 мм</t>
  </si>
  <si>
    <t>Тележка передвижения 5 т, 12 м, колесо ᴓ210 мм</t>
  </si>
  <si>
    <t>Тормозной выпрямитель, BRAKE RECTIFIER ABR 1300</t>
  </si>
  <si>
    <t>Уплотнение клемной коробки № 430102, старого образца</t>
  </si>
  <si>
    <t>Упругое тело 0,5 т</t>
  </si>
  <si>
    <t>Упругое тело 1 т</t>
  </si>
  <si>
    <t>Упругое тело 2 т</t>
  </si>
  <si>
    <t>Упругое тело 3,2 т</t>
  </si>
  <si>
    <t>Упругое тело 5 т</t>
  </si>
  <si>
    <t>Упругое тело 8 т</t>
  </si>
  <si>
    <t>Шарикоподшипник № 8107 (51107), кат. №206406</t>
  </si>
  <si>
    <t>Шарикоподшипник № 8108 (51108), кат. №206407</t>
  </si>
  <si>
    <t>Шарикоподшипник № 8111 (51111), кат. №206410</t>
  </si>
  <si>
    <t>Шестерня двигателя передвижения №192553 г/п 0,5-1 т</t>
  </si>
  <si>
    <t>Шестерня двигателя передвижения №148899 г/п 2-5 т</t>
  </si>
  <si>
    <t>Щит передний 0,5-1 т (нового образца)</t>
  </si>
  <si>
    <t>Щит передний 2-3,2 т (нового образца)</t>
  </si>
  <si>
    <t>Щит передний 5 т (нового образца)</t>
  </si>
  <si>
    <t>Щит передний КГ 2714-6</t>
  </si>
  <si>
    <t>Щит передний КГ 3317-24/6</t>
  </si>
  <si>
    <t>Щит передний КГ 3517-4, 3517-24/6, 3518-24/6</t>
  </si>
  <si>
    <t>Домкраты реечные</t>
  </si>
  <si>
    <t>Модель</t>
  </si>
  <si>
    <t>Грузо-подъемность, т</t>
  </si>
  <si>
    <t>Высота подъема, мм</t>
  </si>
  <si>
    <t>Масса, кг</t>
  </si>
  <si>
    <t>Производитель</t>
  </si>
  <si>
    <t xml:space="preserve">ДР-3 </t>
  </si>
  <si>
    <t>Россия</t>
  </si>
  <si>
    <t xml:space="preserve">ДР стальной JR 50 </t>
  </si>
  <si>
    <t>импорт</t>
  </si>
  <si>
    <t>ДР-8М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</si>
  <si>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</si>
  <si>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</si>
  <si>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</si>
  <si>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</si>
  <si>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Редукторы</t>
  </si>
  <si>
    <t>Марка</t>
  </si>
  <si>
    <t xml:space="preserve">Цена с НДС, руб. 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</si>
  <si>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</si>
  <si>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</si>
  <si>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</si>
  <si>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</si>
  <si>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</si>
  <si>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</si>
  <si>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63</t>
  </si>
  <si>
    <t>1Ч-63А</t>
  </si>
  <si>
    <t>1ЦУ-125</t>
  </si>
  <si>
    <t>4МЦ2С 80</t>
  </si>
  <si>
    <t>2Ч-63</t>
  </si>
  <si>
    <t>1ЦУ-160</t>
  </si>
  <si>
    <t>4МЦ2С 100</t>
  </si>
  <si>
    <t>Ч-80</t>
  </si>
  <si>
    <t>1ЦУ-200</t>
  </si>
  <si>
    <t>4МЦ2С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</si>
  <si>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</si>
  <si>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</si>
  <si>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</si>
  <si>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</si>
  <si>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</si>
  <si>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</si>
  <si>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</si>
  <si>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</si>
  <si>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</si>
  <si>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</si>
  <si>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</si>
  <si>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</si>
  <si>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</si>
  <si>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</si>
  <si>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</si>
  <si>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</si>
  <si>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</si>
  <si>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</si>
  <si>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</si>
  <si>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</si>
  <si>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</si>
  <si>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</si>
  <si>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</si>
  <si>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</si>
  <si>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Договорная</t>
  </si>
  <si>
    <t>РЧУ-100</t>
  </si>
  <si>
    <t>1Ц2У-355Н</t>
  </si>
  <si>
    <t>МР1-315</t>
  </si>
  <si>
    <t>Редукторы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</si>
  <si>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</si>
  <si>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</si>
  <si>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</si>
  <si>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</si>
  <si>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</si>
  <si>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</si>
  <si>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</si>
  <si>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</si>
  <si>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</si>
  <si>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</si>
  <si>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</si>
  <si>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</si>
  <si>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</si>
  <si>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</si>
  <si>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</si>
  <si>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</si>
  <si>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</si>
  <si>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</si>
  <si>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</si>
  <si>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</si>
  <si>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</si>
  <si>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</si>
  <si>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</si>
  <si>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</si>
  <si>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</si>
  <si>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</si>
  <si>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</si>
  <si>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</si>
  <si>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</si>
  <si>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</si>
  <si>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</si>
  <si>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</si>
  <si>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</si>
  <si>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</si>
  <si>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</si>
  <si>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</si>
  <si>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</si>
  <si>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</si>
  <si>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</si>
  <si>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</si>
  <si>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</si>
  <si>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</si>
  <si>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</si>
  <si>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Дог.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</si>
  <si>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</si>
  <si>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</si>
  <si>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</si>
  <si>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</si>
  <si>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</si>
  <si>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</si>
  <si>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</si>
  <si>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</si>
  <si>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</si>
  <si>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</si>
  <si>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</si>
  <si>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</si>
  <si>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</si>
  <si>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</si>
  <si>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</si>
  <si>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</si>
  <si>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</si>
  <si>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</si>
  <si>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</si>
  <si>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</si>
  <si>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</si>
  <si>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</si>
  <si>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</si>
  <si>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</si>
  <si>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</si>
  <si>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</si>
  <si>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</si>
  <si>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</si>
  <si>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</si>
  <si>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</si>
  <si>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</si>
  <si>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</si>
  <si>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</si>
  <si>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</si>
  <si>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</si>
  <si>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</si>
  <si>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</si>
  <si>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</si>
  <si>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</si>
  <si>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</si>
  <si>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</si>
  <si>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</si>
  <si>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</si>
  <si>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</si>
  <si>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</si>
  <si>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</si>
  <si>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</si>
  <si>
    <t xml:space="preserve"> ЛЕБЕДКИ    ЭЛЕКТРИЧЕСКИЕ</t>
  </si>
  <si>
    <t>ЛЕБЕДКИ ЭЛЕКТРИЧЕСКИЕ ДЛЯ ПОДЪЕМНО-ТРАНСПОРТНЫХ РАБОТ</t>
  </si>
  <si>
    <t>Питание, В</t>
  </si>
  <si>
    <t>Г/п, т</t>
  </si>
  <si>
    <t>Канато-емкость барабана, м</t>
  </si>
  <si>
    <t>Диаметр каната, мм</t>
  </si>
  <si>
    <t>V, м/с</t>
  </si>
  <si>
    <t>Р,  кВт</t>
  </si>
  <si>
    <t>Поставка</t>
  </si>
  <si>
    <t>ТЛ-12А</t>
  </si>
  <si>
    <t>б/каната</t>
  </si>
  <si>
    <t>договорная</t>
  </si>
  <si>
    <t>ТЛ-12Б</t>
  </si>
  <si>
    <t>ТЛ-16Т</t>
  </si>
  <si>
    <t>ТЛ-16А</t>
  </si>
  <si>
    <t>ТЛ-16М</t>
  </si>
  <si>
    <t>ТЛ-14А</t>
  </si>
  <si>
    <t>ТЛЧ-14А</t>
  </si>
  <si>
    <t>договорен.</t>
  </si>
  <si>
    <t>ТЛ-14Б</t>
  </si>
  <si>
    <t>ТЛЧ-14Б</t>
  </si>
  <si>
    <t>У5120.60</t>
  </si>
  <si>
    <t>УЧ5120.60</t>
  </si>
  <si>
    <t>ТЭЛ-1</t>
  </si>
  <si>
    <t>У51200.60</t>
  </si>
  <si>
    <t>ТЛЧ-1</t>
  </si>
  <si>
    <t>ТЛ-9А-1</t>
  </si>
  <si>
    <t>ТЭЛ-2</t>
  </si>
  <si>
    <t>ТЛЧ-2</t>
  </si>
  <si>
    <t>ТЭЛ-3,2</t>
  </si>
  <si>
    <t>ТЭЛ-3,5</t>
  </si>
  <si>
    <t>ТЭЛ-5</t>
  </si>
  <si>
    <t>ТЭЛ-5А</t>
  </si>
  <si>
    <t>ТЛ-7А.II</t>
  </si>
  <si>
    <t>ТЛ-7Б-1</t>
  </si>
  <si>
    <t>ТЛ-7А-1 (2 скор.)</t>
  </si>
  <si>
    <t>ЛП-2,5 папильон-ая</t>
  </si>
  <si>
    <t>ЛР-5 рамопод-ая</t>
  </si>
  <si>
    <t>ЛП-5 папильон-ая</t>
  </si>
  <si>
    <t>ЛП-5 с 2-мя торм.</t>
  </si>
  <si>
    <t>ТЭЛ-6</t>
  </si>
  <si>
    <t>ТЭЛ-7</t>
  </si>
  <si>
    <t>ТЭЛ-8</t>
  </si>
  <si>
    <t>ЛР-8</t>
  </si>
  <si>
    <t>договор.</t>
  </si>
  <si>
    <t>ЛП-8</t>
  </si>
  <si>
    <t>ТЛ-8А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</si>
  <si>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</si>
  <si>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</si>
  <si>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</si>
  <si>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</si>
  <si>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</si>
  <si>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</si>
  <si>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</si>
  <si>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</si>
  <si>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</si>
  <si>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</si>
  <si>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</si>
  <si>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ТЛ-25</t>
  </si>
  <si>
    <t>ЛЕБЕДКИ ЭЛЕКТРИЧЕСКИЕ МАНЕВРОВЫЕ</t>
  </si>
  <si>
    <t>Масса груза в вагонах, т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</si>
  <si>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</si>
  <si>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</si>
  <si>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</si>
  <si>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</si>
  <si>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</si>
  <si>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</si>
  <si>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</si>
  <si>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</si>
  <si>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</si>
  <si>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</si>
  <si>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</si>
  <si>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</si>
  <si>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</si>
  <si>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</si>
  <si>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</si>
  <si>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</si>
  <si>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</si>
  <si>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</si>
  <si>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ЛЭМ-5Ш2</t>
  </si>
  <si>
    <t>с канатом 460 м</t>
  </si>
  <si>
    <t>ЛЭМ-8Ш2</t>
  </si>
  <si>
    <t>ЛЭМ-10 Ш2</t>
  </si>
  <si>
    <t>ЛМ-71</t>
  </si>
  <si>
    <t>ЛМ-140</t>
  </si>
  <si>
    <t>ЛЕБЕДКИ ЭЛЕКТРИЧЕСКИЕ МОНТАЖНЫЕ</t>
  </si>
  <si>
    <t>Р, кВт</t>
  </si>
  <si>
    <t>Вес, кг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</si>
  <si>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</si>
  <si>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</si>
  <si>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</si>
  <si>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</si>
  <si>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</si>
  <si>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</si>
  <si>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</si>
  <si>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</si>
  <si>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</si>
  <si>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</si>
  <si>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</si>
  <si>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ЛМ-3,2 (АИР)</t>
  </si>
  <si>
    <t>ЛМ-5</t>
  </si>
  <si>
    <t>ЛМ-8А-250</t>
  </si>
  <si>
    <t>ЛМ-10А</t>
  </si>
  <si>
    <t>0,08/0,1</t>
  </si>
  <si>
    <t>ЛМ-15А</t>
  </si>
  <si>
    <t>МЕХАНИЗМ ТЯГОВЫЙ ТРОСОВЫЙ МОНТАЖНЫЙ (пр-во РФ)</t>
  </si>
  <si>
    <t>Длина каната, м</t>
  </si>
  <si>
    <t>МТТМ 1,6</t>
  </si>
  <si>
    <t>МТТМ 3,2</t>
  </si>
  <si>
    <t>МЕХАНИЗМ ТЯГОВЫЙ  МОНТАЖНЫЙ (Импорт)</t>
  </si>
  <si>
    <t xml:space="preserve"> WRP-800 </t>
  </si>
  <si>
    <t xml:space="preserve"> WRP-1600 </t>
  </si>
  <si>
    <t xml:space="preserve"> WRP-3200 </t>
  </si>
  <si>
    <t xml:space="preserve"> WRP-5400 </t>
  </si>
  <si>
    <t>ЛЕБЕДКИ РУЧНЫЕ  (пр-во РФ)</t>
  </si>
  <si>
    <t>Тяговое усилие, т</t>
  </si>
  <si>
    <t>ДИНА</t>
  </si>
  <si>
    <t>РЛ-500</t>
  </si>
  <si>
    <t>РЛ-1500</t>
  </si>
  <si>
    <t>ЛР-0,63</t>
  </si>
  <si>
    <t>ЛР-1,6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</si>
  <si>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</si>
  <si>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</si>
  <si>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</si>
  <si>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</si>
  <si>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</si>
  <si>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</si>
  <si>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</si>
  <si>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</si>
  <si>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</si>
  <si>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ЛЕБЕДКИ РУЧНЫЕ  (импортного пр-во)</t>
  </si>
  <si>
    <t>HWV VS250 LB</t>
  </si>
  <si>
    <t>HWV VS500 LB</t>
  </si>
  <si>
    <t>HWV VS1000 LB</t>
  </si>
  <si>
    <t xml:space="preserve">HWG GR2000 LB </t>
  </si>
  <si>
    <t>ДР-10</t>
  </si>
  <si>
    <t>ТЛ-8Т</t>
  </si>
  <si>
    <t>ТШП-1-2</t>
  </si>
  <si>
    <t>ЛЭМ-15 Ш2</t>
  </si>
  <si>
    <t xml:space="preserve">договорная </t>
  </si>
  <si>
    <t>от 38722</t>
  </si>
  <si>
    <t>от 64805</t>
  </si>
  <si>
    <t>Грузо-подъем-ность</t>
  </si>
  <si>
    <t>Высота подъема</t>
  </si>
  <si>
    <t>СТАЦИОНАРНЫЕ</t>
  </si>
  <si>
    <t>ПЕРЕДВИЖНЫЕ</t>
  </si>
  <si>
    <t>ТРШСМ</t>
  </si>
  <si>
    <t>ТРШСК</t>
  </si>
  <si>
    <t xml:space="preserve">ТРШСп </t>
  </si>
  <si>
    <t>ТРШСп   ЕхТ3</t>
  </si>
  <si>
    <t>ТРШАМ</t>
  </si>
  <si>
    <t>ТРШАК</t>
  </si>
  <si>
    <t>ТРШАп</t>
  </si>
  <si>
    <t>ТРШАп  ЕхТ3</t>
  </si>
  <si>
    <t>ТРШАМУ малая строит высота</t>
  </si>
  <si>
    <t>ТРШАУп ЕхТ3</t>
  </si>
  <si>
    <t>0,5 т</t>
  </si>
  <si>
    <t>3 м</t>
  </si>
  <si>
    <t>6 м</t>
  </si>
  <si>
    <t xml:space="preserve">9 м </t>
  </si>
  <si>
    <t>12 м</t>
  </si>
  <si>
    <t>обозначение</t>
  </si>
  <si>
    <t>ТРШСп-ЕхТ3</t>
  </si>
  <si>
    <t>ТРШБМ</t>
  </si>
  <si>
    <t>ТРШБК</t>
  </si>
  <si>
    <t>ТРШБп</t>
  </si>
  <si>
    <t>ТРШБп-ЕхТ3</t>
  </si>
  <si>
    <t>ТРШБМУ</t>
  </si>
  <si>
    <t>ТРШБУп-ЕхТ3</t>
  </si>
  <si>
    <t>1,0 т</t>
  </si>
  <si>
    <t>2,0 т</t>
  </si>
  <si>
    <t>3,2 т</t>
  </si>
  <si>
    <t>5,0 т</t>
  </si>
  <si>
    <t>10,0 т</t>
  </si>
  <si>
    <t>20,0 т</t>
  </si>
  <si>
    <t>ТАЛИ РУЧНЫЕ РЫЧАЖНЫЕ</t>
  </si>
  <si>
    <t xml:space="preserve"> КОШКИ РУЧНЫЕ</t>
  </si>
  <si>
    <t>ТРШСР</t>
  </si>
  <si>
    <t>ТРШСРп</t>
  </si>
  <si>
    <t>ТРШСРп  ЕхТ3</t>
  </si>
  <si>
    <t>общепромышленные</t>
  </si>
  <si>
    <t>ВЗРЫВОБЕЗОПАСНЫЕ</t>
  </si>
  <si>
    <t>тип А</t>
  </si>
  <si>
    <t>Тип Б</t>
  </si>
  <si>
    <t>тип А ЕхТ3</t>
  </si>
  <si>
    <t>Тип Б ЕхТ3</t>
  </si>
  <si>
    <t>—</t>
  </si>
  <si>
    <t xml:space="preserve">6,0т </t>
  </si>
  <si>
    <t xml:space="preserve">ТАЛЬ РУЧНАЯ C УМЕНЬШЕННОЙ СТРОИТЕЛЬНОЙ ВЫСОТОЙ ТРШБУ </t>
  </si>
  <si>
    <t>ТРШБУ</t>
  </si>
  <si>
    <t>Н=2,5 м</t>
  </si>
  <si>
    <t>Н=4,5 м</t>
  </si>
  <si>
    <t>Н=6,0 м</t>
  </si>
  <si>
    <t>Н=9,0 м</t>
  </si>
  <si>
    <t>Н=12,0 м</t>
  </si>
  <si>
    <t xml:space="preserve">0,75т </t>
  </si>
  <si>
    <t xml:space="preserve">1,5т  </t>
  </si>
  <si>
    <t xml:space="preserve">3,0т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</si>
</sst>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41" x14ac:knownFonts="1">
    <font>
      <sz val="10"/>
      <color rgb="FF000000"/>
      <name val="Arial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name val="Comic Sans MS"/>
      <family val="4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7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charset val="1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333333"/>
      <name val="Arial"/>
      <family val="2"/>
      <charset val="204"/>
    </font>
    <font>
      <u/>
      <sz val="12"/>
      <color rgb="FF0000FF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3366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7DEE8"/>
        <bgColor rgb="FFC6D9F0"/>
      </patternFill>
    </fill>
    <fill>
      <patternFill patternType="solid">
        <fgColor rgb="FFDBE5F1"/>
        <bgColor rgb="FFC6D9F0"/>
      </patternFill>
    </fill>
    <fill>
      <patternFill patternType="solid">
        <fgColor rgb="FF8DB3E2"/>
        <bgColor rgb="FF9999FF"/>
      </patternFill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31" fillId="0" borderId="0" applyBorder="0" applyProtection="0"/>
    <xf numFmtId="0" fontId="20" fillId="0" borderId="0"/>
  </cellStyleXfs>
  <cellXfs count="463">
    <xf numFmtId="0" fontId="0" fillId="0" borderId="0" xfId="0"/>
    <xf numFmtId="0" fontId="2" fillId="2" borderId="0" xfId="0" applyFont="1" applyFill="1" applyBorder="1"/>
    <xf numFmtId="0" fontId="0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1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/>
    <xf numFmtId="0" fontId="16" fillId="2" borderId="0" xfId="0" applyFont="1" applyFill="1" applyBorder="1"/>
    <xf numFmtId="0" fontId="18" fillId="2" borderId="3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6" borderId="3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1" fillId="6" borderId="32" xfId="2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3" fontId="24" fillId="6" borderId="32" xfId="2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22" fillId="0" borderId="32" xfId="0" applyFont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6" fillId="6" borderId="40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center" wrapText="1"/>
    </xf>
    <xf numFmtId="3" fontId="6" fillId="6" borderId="41" xfId="0" applyNumberFormat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3" fontId="6" fillId="6" borderId="33" xfId="0" applyNumberFormat="1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 vertical="center" wrapText="1"/>
    </xf>
    <xf numFmtId="3" fontId="6" fillId="6" borderId="40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/>
    </xf>
    <xf numFmtId="3" fontId="6" fillId="6" borderId="41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/>
    </xf>
    <xf numFmtId="3" fontId="6" fillId="6" borderId="33" xfId="0" applyNumberFormat="1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/>
    </xf>
    <xf numFmtId="3" fontId="22" fillId="6" borderId="1" xfId="0" applyNumberFormat="1" applyFont="1" applyFill="1" applyBorder="1" applyAlignment="1">
      <alignment horizontal="center" vertical="center" wrapText="1"/>
    </xf>
    <xf numFmtId="3" fontId="22" fillId="6" borderId="2" xfId="0" applyNumberFormat="1" applyFont="1" applyFill="1" applyBorder="1" applyAlignment="1">
      <alignment horizontal="center" vertical="center" wrapText="1"/>
    </xf>
    <xf numFmtId="3" fontId="22" fillId="6" borderId="12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/>
    <xf numFmtId="0" fontId="2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2" borderId="41" xfId="0" applyFont="1" applyFill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8" fillId="2" borderId="0" xfId="0" applyFont="1" applyFill="1" applyBorder="1"/>
    <xf numFmtId="0" fontId="27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center" vertical="center" shrinkToFit="1"/>
    </xf>
    <xf numFmtId="0" fontId="27" fillId="0" borderId="0" xfId="0" applyFont="1" applyBorder="1"/>
    <xf numFmtId="0" fontId="28" fillId="0" borderId="32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wrapText="1"/>
    </xf>
    <xf numFmtId="0" fontId="27" fillId="0" borderId="1" xfId="0" applyFont="1" applyBorder="1" applyAlignment="1">
      <alignment horizontal="center" shrinkToFit="1"/>
    </xf>
    <xf numFmtId="0" fontId="27" fillId="0" borderId="34" xfId="0" applyFont="1" applyBorder="1" applyAlignment="1">
      <alignment horizontal="center" shrinkToFit="1"/>
    </xf>
    <xf numFmtId="3" fontId="27" fillId="0" borderId="1" xfId="0" applyNumberFormat="1" applyFont="1" applyBorder="1" applyAlignment="1">
      <alignment horizontal="center" shrinkToFit="1"/>
    </xf>
    <xf numFmtId="0" fontId="29" fillId="0" borderId="0" xfId="0" applyFont="1" applyBorder="1" applyAlignment="1">
      <alignment horizontal="left" wrapText="1" shrinkToFit="1"/>
    </xf>
    <xf numFmtId="0" fontId="27" fillId="0" borderId="2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3" fontId="27" fillId="0" borderId="2" xfId="0" applyNumberFormat="1" applyFont="1" applyBorder="1" applyAlignment="1">
      <alignment horizontal="center" shrinkToFit="1"/>
    </xf>
    <xf numFmtId="0" fontId="27" fillId="0" borderId="0" xfId="0" applyFont="1" applyBorder="1" applyAlignment="1">
      <alignment horizontal="left" wrapText="1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wrapText="1" shrinkToFit="1"/>
    </xf>
    <xf numFmtId="3" fontId="27" fillId="0" borderId="2" xfId="0" applyNumberFormat="1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shrinkToFit="1"/>
    </xf>
    <xf numFmtId="0" fontId="27" fillId="0" borderId="28" xfId="0" applyFont="1" applyBorder="1" applyAlignment="1">
      <alignment horizontal="center" shrinkToFit="1"/>
    </xf>
    <xf numFmtId="3" fontId="27" fillId="0" borderId="12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wrapText="1" shrinkToFit="1"/>
    </xf>
    <xf numFmtId="0" fontId="18" fillId="0" borderId="0" xfId="0" applyFont="1" applyBorder="1" applyAlignment="1">
      <alignment horizontal="center" shrinkToFit="1"/>
    </xf>
    <xf numFmtId="3" fontId="27" fillId="0" borderId="15" xfId="0" applyNumberFormat="1" applyFont="1" applyBorder="1" applyAlignment="1">
      <alignment horizontal="center" shrinkToFit="1"/>
    </xf>
    <xf numFmtId="0" fontId="27" fillId="0" borderId="15" xfId="0" applyFont="1" applyBorder="1" applyAlignment="1">
      <alignment horizontal="center" shrinkToFit="1"/>
    </xf>
    <xf numFmtId="0" fontId="27" fillId="0" borderId="28" xfId="0" applyFont="1" applyBorder="1" applyAlignment="1">
      <alignment horizontal="left" wrapText="1" shrinkToFit="1"/>
    </xf>
    <xf numFmtId="3" fontId="27" fillId="0" borderId="13" xfId="0" applyNumberFormat="1" applyFont="1" applyBorder="1" applyAlignment="1">
      <alignment horizontal="center" shrinkToFit="1"/>
    </xf>
    <xf numFmtId="0" fontId="29" fillId="0" borderId="41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shrinkToFit="1"/>
    </xf>
    <xf numFmtId="0" fontId="27" fillId="0" borderId="32" xfId="0" applyFont="1" applyBorder="1" applyAlignment="1">
      <alignment horizontal="center" vertical="center"/>
    </xf>
    <xf numFmtId="0" fontId="27" fillId="0" borderId="28" xfId="0" applyFont="1" applyBorder="1" applyAlignment="1">
      <alignment wrapText="1"/>
    </xf>
    <xf numFmtId="0" fontId="27" fillId="0" borderId="33" xfId="0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0" fontId="29" fillId="0" borderId="28" xfId="0" applyFont="1" applyBorder="1" applyAlignment="1">
      <alignment horizontal="left" wrapText="1" shrinkToFit="1"/>
    </xf>
    <xf numFmtId="0" fontId="27" fillId="0" borderId="12" xfId="0" applyFont="1" applyBorder="1" applyAlignment="1">
      <alignment horizontal="center" vertical="center" shrinkToFit="1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wrapText="1" shrinkToFit="1"/>
    </xf>
    <xf numFmtId="3" fontId="27" fillId="0" borderId="15" xfId="0" applyNumberFormat="1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3" fontId="6" fillId="7" borderId="3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6" fillId="0" borderId="0" xfId="0" applyFont="1" applyAlignment="1">
      <alignment horizontal="left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2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31" fillId="2" borderId="32" xfId="0" applyFont="1" applyFill="1" applyBorder="1" applyAlignment="1">
      <alignment horizontal="left" vertical="center" indent="1"/>
    </xf>
    <xf numFmtId="3" fontId="2" fillId="2" borderId="32" xfId="0" applyNumberFormat="1" applyFont="1" applyFill="1" applyBorder="1" applyAlignment="1">
      <alignment horizontal="center" vertical="center"/>
    </xf>
    <xf numFmtId="0" fontId="31" fillId="0" borderId="32" xfId="1" applyFont="1" applyBorder="1" applyAlignment="1" applyProtection="1">
      <alignment horizontal="left" vertical="center" indent="1"/>
    </xf>
    <xf numFmtId="0" fontId="2" fillId="2" borderId="32" xfId="0" applyFont="1" applyFill="1" applyBorder="1" applyAlignment="1">
      <alignment horizontal="left" vertical="center" indent="1"/>
    </xf>
    <xf numFmtId="0" fontId="32" fillId="0" borderId="0" xfId="0" applyFont="1" applyBorder="1" applyAlignment="1"/>
    <xf numFmtId="0" fontId="32" fillId="0" borderId="0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0" xfId="0" applyFont="1" applyBorder="1"/>
    <xf numFmtId="0" fontId="32" fillId="0" borderId="0" xfId="0" applyFont="1" applyBorder="1"/>
    <xf numFmtId="0" fontId="9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27" fillId="0" borderId="0" xfId="0" applyFont="1" applyAlignment="1"/>
    <xf numFmtId="0" fontId="35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27" fillId="0" borderId="0" xfId="0" applyFont="1"/>
    <xf numFmtId="0" fontId="18" fillId="0" borderId="32" xfId="0" applyFont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17" fillId="2" borderId="32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wrapText="1"/>
    </xf>
    <xf numFmtId="0" fontId="18" fillId="2" borderId="3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/>
    </xf>
    <xf numFmtId="3" fontId="18" fillId="2" borderId="32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165" fontId="18" fillId="2" borderId="32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164" fontId="18" fillId="2" borderId="32" xfId="0" applyNumberFormat="1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3" fontId="39" fillId="8" borderId="0" xfId="0" applyNumberFormat="1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3" fontId="39" fillId="10" borderId="0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7" fillId="0" borderId="44" xfId="0" applyFont="1" applyBorder="1" applyAlignment="1">
      <alignment horizontal="center" shrinkToFit="1"/>
    </xf>
    <xf numFmtId="0" fontId="18" fillId="2" borderId="44" xfId="0" applyFont="1" applyFill="1" applyBorder="1"/>
    <xf numFmtId="0" fontId="27" fillId="0" borderId="44" xfId="0" applyFont="1" applyBorder="1"/>
    <xf numFmtId="0" fontId="27" fillId="0" borderId="44" xfId="0" applyFont="1" applyBorder="1" applyAlignment="1"/>
    <xf numFmtId="0" fontId="0" fillId="0" borderId="44" xfId="0" applyBorder="1"/>
    <xf numFmtId="0" fontId="2" fillId="0" borderId="32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7" fillId="9" borderId="0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9" fillId="0" borderId="41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wrapText="1" shrinkToFit="1"/>
    </xf>
    <xf numFmtId="0" fontId="27" fillId="0" borderId="0" xfId="0" applyFont="1" applyBorder="1" applyAlignment="1">
      <alignment horizontal="center" vertical="center" shrinkToFit="1"/>
    </xf>
    <xf numFmtId="3" fontId="27" fillId="0" borderId="44" xfId="0" applyNumberFormat="1" applyFont="1" applyBorder="1" applyAlignment="1">
      <alignment horizontal="center" vertical="center" shrinkToFit="1"/>
    </xf>
    <xf numFmtId="0" fontId="30" fillId="3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33" fillId="0" borderId="32" xfId="0" applyFont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/>
    </xf>
    <xf numFmtId="0" fontId="36" fillId="3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top" wrapText="1"/>
    </xf>
    <xf numFmtId="0" fontId="18" fillId="2" borderId="32" xfId="0" applyFont="1" applyFill="1" applyBorder="1" applyAlignment="1">
      <alignment horizontal="left" indent="1"/>
    </xf>
    <xf numFmtId="2" fontId="17" fillId="2" borderId="3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indent="1"/>
    </xf>
    <xf numFmtId="0" fontId="18" fillId="2" borderId="32" xfId="0" applyFont="1" applyFill="1" applyBorder="1" applyAlignment="1">
      <alignment horizontal="left" vertical="center" indent="1"/>
    </xf>
    <xf numFmtId="3" fontId="18" fillId="2" borderId="32" xfId="0" applyNumberFormat="1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wrapText="1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 wrapText="1"/>
    </xf>
    <xf numFmtId="0" fontId="40" fillId="0" borderId="51" xfId="0" applyFont="1" applyBorder="1" applyAlignment="1">
      <alignment horizontal="center" wrapText="1"/>
    </xf>
    <xf numFmtId="0" fontId="40" fillId="0" borderId="52" xfId="0" applyFont="1" applyBorder="1"/>
    <xf numFmtId="0" fontId="40" fillId="0" borderId="53" xfId="0" applyFont="1" applyBorder="1"/>
    <xf numFmtId="0" fontId="40" fillId="0" borderId="54" xfId="0" applyFont="1" applyBorder="1"/>
    <xf numFmtId="0" fontId="40" fillId="0" borderId="55" xfId="0" applyFont="1" applyBorder="1"/>
    <xf numFmtId="0" fontId="40" fillId="0" borderId="56" xfId="0" applyFont="1" applyBorder="1"/>
    <xf numFmtId="0" fontId="40" fillId="0" borderId="57" xfId="0" applyFont="1" applyBorder="1"/>
    <xf numFmtId="1" fontId="0" fillId="0" borderId="5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40" fillId="0" borderId="60" xfId="0" applyFont="1" applyBorder="1"/>
    <xf numFmtId="1" fontId="0" fillId="0" borderId="61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40" fillId="0" borderId="62" xfId="0" applyFont="1" applyBorder="1"/>
    <xf numFmtId="0" fontId="40" fillId="0" borderId="63" xfId="0" applyFont="1" applyBorder="1"/>
    <xf numFmtId="1" fontId="0" fillId="0" borderId="64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0" fontId="40" fillId="0" borderId="50" xfId="0" applyFont="1" applyBorder="1" applyAlignment="1">
      <alignment wrapText="1"/>
    </xf>
    <xf numFmtId="0" fontId="40" fillId="0" borderId="51" xfId="0" applyFont="1" applyBorder="1"/>
    <xf numFmtId="0" fontId="0" fillId="0" borderId="5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40" fillId="0" borderId="65" xfId="0" applyFont="1" applyBorder="1"/>
    <xf numFmtId="0" fontId="40" fillId="0" borderId="66" xfId="0" applyFont="1" applyBorder="1"/>
    <xf numFmtId="1" fontId="0" fillId="0" borderId="67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40" fillId="0" borderId="69" xfId="0" applyFont="1" applyBorder="1" applyAlignment="1">
      <alignment horizontal="center" wrapText="1"/>
    </xf>
    <xf numFmtId="0" fontId="40" fillId="0" borderId="70" xfId="0" applyFont="1" applyBorder="1" applyAlignment="1">
      <alignment horizontal="center" wrapText="1"/>
    </xf>
    <xf numFmtId="0" fontId="40" fillId="0" borderId="71" xfId="0" applyFont="1" applyBorder="1" applyAlignment="1">
      <alignment horizontal="center" wrapText="1"/>
    </xf>
    <xf numFmtId="0" fontId="40" fillId="0" borderId="57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49" xfId="0" applyFont="1" applyBorder="1" applyAlignment="1">
      <alignment horizontal="center" wrapText="1"/>
    </xf>
    <xf numFmtId="0" fontId="40" fillId="0" borderId="73" xfId="0" applyFont="1" applyBorder="1" applyAlignment="1">
      <alignment horizontal="center" wrapText="1"/>
    </xf>
    <xf numFmtId="0" fontId="40" fillId="0" borderId="63" xfId="0" applyFont="1" applyBorder="1" applyAlignment="1">
      <alignment horizontal="center" wrapText="1"/>
    </xf>
    <xf numFmtId="0" fontId="40" fillId="0" borderId="74" xfId="0" applyFont="1" applyBorder="1" applyAlignment="1">
      <alignment horizontal="center" wrapText="1"/>
    </xf>
    <xf numFmtId="1" fontId="0" fillId="0" borderId="59" xfId="0" applyNumberFormat="1" applyBorder="1" applyAlignment="1">
      <alignment horizontal="center" wrapText="1"/>
    </xf>
    <xf numFmtId="1" fontId="0" fillId="0" borderId="46" xfId="0" applyNumberFormat="1" applyBorder="1" applyAlignment="1">
      <alignment horizontal="center" wrapText="1"/>
    </xf>
    <xf numFmtId="1" fontId="0" fillId="0" borderId="49" xfId="0" applyNumberFormat="1" applyBorder="1" applyAlignment="1">
      <alignment horizontal="center" wrapText="1"/>
    </xf>
    <xf numFmtId="0" fontId="4" fillId="2" borderId="4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40" fillId="0" borderId="75" xfId="0" applyFont="1" applyBorder="1" applyAlignment="1">
      <alignment horizontal="center" wrapText="1"/>
    </xf>
    <xf numFmtId="0" fontId="40" fillId="0" borderId="76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79" xfId="0" applyFont="1" applyBorder="1" applyAlignment="1">
      <alignment horizontal="center" wrapText="1"/>
    </xf>
    <xf numFmtId="0" fontId="40" fillId="0" borderId="4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0" fillId="0" borderId="70" xfId="0" applyFont="1" applyBorder="1"/>
    <xf numFmtId="1" fontId="0" fillId="0" borderId="57" xfId="0" applyNumberFormat="1" applyBorder="1" applyAlignment="1">
      <alignment horizontal="center"/>
    </xf>
    <xf numFmtId="1" fontId="0" fillId="0" borderId="58" xfId="0" applyNumberFormat="1" applyBorder="1" applyAlignment="1">
      <alignment horizontal="center" wrapText="1"/>
    </xf>
    <xf numFmtId="1" fontId="0" fillId="0" borderId="70" xfId="0" applyNumberFormat="1" applyBorder="1" applyAlignment="1">
      <alignment horizontal="center" wrapText="1"/>
    </xf>
    <xf numFmtId="0" fontId="0" fillId="0" borderId="57" xfId="0" applyBorder="1"/>
    <xf numFmtId="0" fontId="0" fillId="0" borderId="66" xfId="0" applyBorder="1" applyAlignment="1">
      <alignment horizontal="center"/>
    </xf>
    <xf numFmtId="0" fontId="0" fillId="0" borderId="66" xfId="0" applyBorder="1"/>
    <xf numFmtId="0" fontId="0" fillId="0" borderId="82" xfId="0" applyBorder="1"/>
    <xf numFmtId="0" fontId="40" fillId="0" borderId="46" xfId="0" applyFont="1" applyBorder="1"/>
    <xf numFmtId="1" fontId="0" fillId="0" borderId="60" xfId="0" applyNumberFormat="1" applyBorder="1" applyAlignment="1">
      <alignment horizontal="center"/>
    </xf>
    <xf numFmtId="1" fontId="0" fillId="0" borderId="61" xfId="0" applyNumberFormat="1" applyBorder="1" applyAlignment="1">
      <alignment horizontal="center" wrapText="1"/>
    </xf>
    <xf numFmtId="0" fontId="0" fillId="0" borderId="60" xfId="0" applyBorder="1"/>
    <xf numFmtId="0" fontId="0" fillId="0" borderId="83" xfId="0" applyBorder="1"/>
    <xf numFmtId="0" fontId="40" fillId="0" borderId="49" xfId="0" applyFont="1" applyBorder="1"/>
    <xf numFmtId="1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 wrapText="1"/>
    </xf>
    <xf numFmtId="0" fontId="0" fillId="0" borderId="63" xfId="0" applyBorder="1"/>
    <xf numFmtId="0" fontId="0" fillId="0" borderId="74" xfId="0" applyBorder="1"/>
    <xf numFmtId="0" fontId="40" fillId="0" borderId="59" xfId="0" applyFont="1" applyBorder="1"/>
    <xf numFmtId="1" fontId="0" fillId="0" borderId="66" xfId="0" applyNumberFormat="1" applyBorder="1" applyAlignment="1">
      <alignment horizontal="center"/>
    </xf>
    <xf numFmtId="1" fontId="0" fillId="0" borderId="66" xfId="0" applyNumberFormat="1" applyBorder="1" applyAlignment="1">
      <alignment horizontal="center" wrapText="1"/>
    </xf>
    <xf numFmtId="1" fontId="0" fillId="0" borderId="82" xfId="0" applyNumberFormat="1" applyBorder="1" applyAlignment="1">
      <alignment horizontal="center" wrapText="1"/>
    </xf>
    <xf numFmtId="0" fontId="0" fillId="0" borderId="60" xfId="0" applyBorder="1" applyAlignment="1">
      <alignment horizontal="center"/>
    </xf>
    <xf numFmtId="1" fontId="0" fillId="0" borderId="60" xfId="0" applyNumberFormat="1" applyBorder="1" applyAlignment="1">
      <alignment horizontal="center" wrapText="1"/>
    </xf>
    <xf numFmtId="1" fontId="0" fillId="0" borderId="83" xfId="0" applyNumberFormat="1" applyBorder="1" applyAlignment="1">
      <alignment horizontal="center" wrapText="1"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 wrapText="1"/>
    </xf>
    <xf numFmtId="1" fontId="0" fillId="0" borderId="74" xfId="0" applyNumberFormat="1" applyBorder="1" applyAlignment="1">
      <alignment horizontal="center" wrapText="1"/>
    </xf>
    <xf numFmtId="0" fontId="0" fillId="0" borderId="68" xfId="0" applyBorder="1"/>
    <xf numFmtId="0" fontId="0" fillId="0" borderId="84" xfId="0" applyBorder="1"/>
    <xf numFmtId="0" fontId="0" fillId="0" borderId="81" xfId="0" applyBorder="1"/>
    <xf numFmtId="0" fontId="0" fillId="0" borderId="53" xfId="0" applyBorder="1"/>
    <xf numFmtId="0" fontId="0" fillId="0" borderId="54" xfId="0" applyBorder="1"/>
    <xf numFmtId="0" fontId="0" fillId="0" borderId="5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/>
    <xf numFmtId="1" fontId="0" fillId="0" borderId="87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0" fontId="22" fillId="0" borderId="57" xfId="0" applyFont="1" applyBorder="1" applyAlignment="1">
      <alignment horizontal="center" wrapText="1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63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0" borderId="81" xfId="0" applyFont="1" applyBorder="1" applyAlignment="1">
      <alignment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999FF"/>
      <rgbColor rgb="FF993366"/>
      <rgbColor rgb="FFFFFFCC"/>
      <rgbColor rgb="FFDBE5F1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zoomScaleNormal="100" workbookViewId="0">
      <selection sqref="A1:I1"/>
    </sheetView>
  </sheetViews>
  <sheetFormatPr defaultRowHeight="12.75" x14ac:dyDescent="0.2"/>
  <cols>
    <col min="1" max="1" width="20.42578125" customWidth="1"/>
    <col min="2" max="2" width="23.28515625" customWidth="1"/>
    <col min="3" max="3" width="13.42578125" customWidth="1"/>
    <col min="4" max="4" width="11.42578125" customWidth="1"/>
    <col min="5" max="5" width="10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  <col min="20" max="1025" width="17.28515625" customWidth="1"/>
  </cols>
  <sheetData>
    <row r="1" spans="1:26" ht="18" customHeight="1" x14ac:dyDescent="0.2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2">
      <c r="A4" s="277" t="s">
        <v>3</v>
      </c>
      <c r="B4" s="277"/>
      <c r="C4" s="277"/>
      <c r="D4" s="277"/>
      <c r="E4" s="277"/>
      <c r="F4" s="277"/>
      <c r="G4" s="277"/>
      <c r="H4" s="277"/>
      <c r="I4" s="277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1" customFormat="1" ht="52.5" customHeight="1" x14ac:dyDescent="0.2">
      <c r="A5" s="3" t="s">
        <v>4</v>
      </c>
      <c r="B5" s="4" t="s">
        <v>5</v>
      </c>
      <c r="C5" s="5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8" t="s">
        <v>11</v>
      </c>
      <c r="I5" s="9" t="s">
        <v>12</v>
      </c>
      <c r="J5" s="10"/>
      <c r="K5" s="10"/>
    </row>
    <row r="6" spans="1:26" ht="19.5" customHeight="1" x14ac:dyDescent="0.2">
      <c r="A6" s="278" t="s">
        <v>13</v>
      </c>
      <c r="B6" s="279">
        <v>0.25</v>
      </c>
      <c r="C6" s="12" t="s">
        <v>14</v>
      </c>
      <c r="D6" s="12">
        <v>6.3</v>
      </c>
      <c r="E6" s="13" t="s">
        <v>15</v>
      </c>
      <c r="F6" s="14"/>
      <c r="G6" s="15" t="s">
        <v>16</v>
      </c>
      <c r="H6" s="16"/>
      <c r="I6" s="17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278"/>
      <c r="B7" s="279"/>
      <c r="C7" s="18" t="s">
        <v>17</v>
      </c>
      <c r="D7" s="18">
        <v>12.5</v>
      </c>
      <c r="E7" s="19" t="s">
        <v>18</v>
      </c>
      <c r="F7" s="20"/>
      <c r="G7" s="15" t="s">
        <v>16</v>
      </c>
      <c r="H7" s="21"/>
      <c r="I7" s="22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278"/>
      <c r="B8" s="23">
        <v>0.5</v>
      </c>
      <c r="C8" s="24" t="s">
        <v>19</v>
      </c>
      <c r="D8" s="24">
        <v>6.3</v>
      </c>
      <c r="E8" s="25">
        <v>65</v>
      </c>
      <c r="F8" s="26">
        <v>0.7</v>
      </c>
      <c r="G8" s="15" t="s">
        <v>16</v>
      </c>
      <c r="H8" s="27"/>
      <c r="I8" s="28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271" t="s">
        <v>20</v>
      </c>
      <c r="B9" s="272">
        <v>0.5</v>
      </c>
      <c r="C9" s="29" t="s">
        <v>21</v>
      </c>
      <c r="D9" s="29">
        <v>6.3</v>
      </c>
      <c r="E9" s="30">
        <v>184</v>
      </c>
      <c r="F9" s="31"/>
      <c r="G9" s="15" t="s">
        <v>16</v>
      </c>
      <c r="H9" s="32"/>
      <c r="I9" s="33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271"/>
      <c r="B10" s="272"/>
      <c r="C10" s="34" t="s">
        <v>22</v>
      </c>
      <c r="D10" s="34">
        <v>12.5</v>
      </c>
      <c r="E10" s="35">
        <v>217</v>
      </c>
      <c r="F10" s="36"/>
      <c r="G10" s="15" t="s">
        <v>16</v>
      </c>
      <c r="H10" s="37"/>
      <c r="I10" s="38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271"/>
      <c r="B11" s="272"/>
      <c r="C11" s="39" t="s">
        <v>23</v>
      </c>
      <c r="D11" s="39">
        <v>20</v>
      </c>
      <c r="E11" s="40">
        <v>232</v>
      </c>
      <c r="F11" s="41"/>
      <c r="G11" s="15" t="s">
        <v>16</v>
      </c>
      <c r="H11" s="42"/>
      <c r="I11" s="43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271"/>
      <c r="B12" s="272"/>
      <c r="C12" s="39" t="s">
        <v>24</v>
      </c>
      <c r="D12" s="39">
        <v>25</v>
      </c>
      <c r="E12" s="40">
        <v>246</v>
      </c>
      <c r="F12" s="41"/>
      <c r="G12" s="15" t="s">
        <v>16</v>
      </c>
      <c r="H12" s="42"/>
      <c r="I12" s="43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271"/>
      <c r="B13" s="272"/>
      <c r="C13" s="39" t="s">
        <v>25</v>
      </c>
      <c r="D13" s="39">
        <v>32</v>
      </c>
      <c r="E13" s="40">
        <v>255</v>
      </c>
      <c r="F13" s="41"/>
      <c r="G13" s="15" t="s">
        <v>16</v>
      </c>
      <c r="H13" s="42"/>
      <c r="I13" s="43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271"/>
      <c r="B14" s="272"/>
      <c r="C14" s="44" t="s">
        <v>26</v>
      </c>
      <c r="D14" s="44">
        <v>36</v>
      </c>
      <c r="E14" s="45">
        <v>260</v>
      </c>
      <c r="F14" s="46"/>
      <c r="G14" s="15" t="s">
        <v>16</v>
      </c>
      <c r="H14" s="47"/>
      <c r="I14" s="48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271"/>
      <c r="B15" s="272">
        <v>1</v>
      </c>
      <c r="C15" s="29" t="s">
        <v>27</v>
      </c>
      <c r="D15" s="29">
        <v>6.3</v>
      </c>
      <c r="E15" s="30" t="s">
        <v>28</v>
      </c>
      <c r="F15" s="31">
        <v>0.13300000000000001</v>
      </c>
      <c r="G15" s="15" t="s">
        <v>16</v>
      </c>
      <c r="H15" s="32"/>
      <c r="I15" s="33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271"/>
      <c r="B16" s="272"/>
      <c r="C16" s="44" t="s">
        <v>29</v>
      </c>
      <c r="D16" s="44">
        <v>12.5</v>
      </c>
      <c r="E16" s="45" t="s">
        <v>30</v>
      </c>
      <c r="F16" s="46">
        <v>0.13300000000000001</v>
      </c>
      <c r="G16" s="15" t="s">
        <v>16</v>
      </c>
      <c r="H16" s="47"/>
      <c r="I16" s="48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271"/>
      <c r="B17" s="272">
        <v>2</v>
      </c>
      <c r="C17" s="29" t="s">
        <v>31</v>
      </c>
      <c r="D17" s="29">
        <v>6.3</v>
      </c>
      <c r="E17" s="30"/>
      <c r="F17" s="31"/>
      <c r="G17" s="15" t="s">
        <v>16</v>
      </c>
      <c r="H17" s="49"/>
      <c r="I17" s="50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271"/>
      <c r="B18" s="272"/>
      <c r="C18" s="51" t="s">
        <v>32</v>
      </c>
      <c r="D18" s="51">
        <v>12.5</v>
      </c>
      <c r="E18" s="52"/>
      <c r="F18" s="53"/>
      <c r="G18" s="15" t="s">
        <v>16</v>
      </c>
      <c r="H18" s="49"/>
      <c r="I18" s="50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271" t="s">
        <v>13</v>
      </c>
      <c r="B19" s="272">
        <v>2</v>
      </c>
      <c r="C19" s="29" t="s">
        <v>33</v>
      </c>
      <c r="D19" s="29">
        <v>6.3</v>
      </c>
      <c r="E19" s="30">
        <v>370</v>
      </c>
      <c r="F19" s="31" t="s">
        <v>34</v>
      </c>
      <c r="G19" s="54" t="s">
        <v>16</v>
      </c>
      <c r="H19" s="55" t="s">
        <v>35</v>
      </c>
      <c r="I19" s="56" t="s">
        <v>16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271"/>
      <c r="B20" s="272"/>
      <c r="C20" s="57" t="s">
        <v>36</v>
      </c>
      <c r="D20" s="57">
        <v>12.5</v>
      </c>
      <c r="E20" s="35">
        <v>410</v>
      </c>
      <c r="F20" s="36" t="s">
        <v>34</v>
      </c>
      <c r="G20" s="54" t="s">
        <v>16</v>
      </c>
      <c r="H20" s="58" t="s">
        <v>37</v>
      </c>
      <c r="I20" s="56" t="s">
        <v>16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271"/>
      <c r="B21" s="272"/>
      <c r="C21" s="57" t="s">
        <v>38</v>
      </c>
      <c r="D21" s="57">
        <v>20</v>
      </c>
      <c r="E21" s="59">
        <v>470</v>
      </c>
      <c r="F21" s="60" t="s">
        <v>34</v>
      </c>
      <c r="G21" s="54" t="s">
        <v>16</v>
      </c>
      <c r="H21" s="58" t="s">
        <v>39</v>
      </c>
      <c r="I21" s="56" t="s">
        <v>16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271"/>
      <c r="B22" s="272"/>
      <c r="C22" s="34" t="s">
        <v>40</v>
      </c>
      <c r="D22" s="34">
        <v>25</v>
      </c>
      <c r="E22" s="35">
        <v>500</v>
      </c>
      <c r="F22" s="36" t="s">
        <v>34</v>
      </c>
      <c r="G22" s="54" t="s">
        <v>16</v>
      </c>
      <c r="H22" s="61" t="s">
        <v>41</v>
      </c>
      <c r="I22" s="56" t="s">
        <v>16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271"/>
      <c r="B23" s="272"/>
      <c r="C23" s="34" t="s">
        <v>40</v>
      </c>
      <c r="D23" s="34">
        <v>32</v>
      </c>
      <c r="E23" s="35">
        <v>540</v>
      </c>
      <c r="F23" s="36" t="s">
        <v>34</v>
      </c>
      <c r="G23" s="54" t="s">
        <v>16</v>
      </c>
      <c r="H23" s="61" t="s">
        <v>41</v>
      </c>
      <c r="I23" s="56" t="s">
        <v>16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271"/>
      <c r="B24" s="272"/>
      <c r="C24" s="34" t="s">
        <v>42</v>
      </c>
      <c r="D24" s="34">
        <v>36</v>
      </c>
      <c r="E24" s="36">
        <v>565</v>
      </c>
      <c r="F24" s="36" t="s">
        <v>34</v>
      </c>
      <c r="G24" s="54" t="s">
        <v>16</v>
      </c>
      <c r="H24" s="61" t="s">
        <v>43</v>
      </c>
      <c r="I24" s="56" t="s">
        <v>16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271"/>
      <c r="B25" s="272"/>
      <c r="C25" s="51" t="s">
        <v>42</v>
      </c>
      <c r="D25" s="51">
        <v>48</v>
      </c>
      <c r="E25" s="52"/>
      <c r="F25" s="53"/>
      <c r="G25" s="54" t="s">
        <v>16</v>
      </c>
      <c r="H25" s="62" t="s">
        <v>43</v>
      </c>
      <c r="I25" s="56" t="s">
        <v>16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271"/>
      <c r="B26" s="272"/>
      <c r="C26" s="44" t="s">
        <v>44</v>
      </c>
      <c r="D26" s="44">
        <v>56</v>
      </c>
      <c r="E26" s="45"/>
      <c r="F26" s="46"/>
      <c r="G26" s="54" t="s">
        <v>16</v>
      </c>
      <c r="H26" s="63" t="s">
        <v>45</v>
      </c>
      <c r="I26" s="56" t="s">
        <v>16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271"/>
      <c r="B27" s="273">
        <v>3.2</v>
      </c>
      <c r="C27" s="29" t="s">
        <v>46</v>
      </c>
      <c r="D27" s="29">
        <v>6.3</v>
      </c>
      <c r="E27" s="30">
        <v>370</v>
      </c>
      <c r="F27" s="31" t="s">
        <v>34</v>
      </c>
      <c r="G27" s="54" t="s">
        <v>16</v>
      </c>
      <c r="H27" s="55" t="s">
        <v>47</v>
      </c>
      <c r="I27" s="56" t="s">
        <v>16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271"/>
      <c r="B28" s="273"/>
      <c r="C28" s="34" t="s">
        <v>48</v>
      </c>
      <c r="D28" s="34">
        <v>12.5</v>
      </c>
      <c r="E28" s="35">
        <v>410</v>
      </c>
      <c r="F28" s="36" t="s">
        <v>34</v>
      </c>
      <c r="G28" s="54" t="s">
        <v>16</v>
      </c>
      <c r="H28" s="61" t="s">
        <v>49</v>
      </c>
      <c r="I28" s="56" t="s">
        <v>16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271"/>
      <c r="B29" s="273"/>
      <c r="C29" s="34" t="s">
        <v>50</v>
      </c>
      <c r="D29" s="34">
        <v>20</v>
      </c>
      <c r="E29" s="35">
        <v>470</v>
      </c>
      <c r="F29" s="36" t="s">
        <v>34</v>
      </c>
      <c r="G29" s="54" t="s">
        <v>16</v>
      </c>
      <c r="H29" s="61" t="s">
        <v>51</v>
      </c>
      <c r="I29" s="56" t="s">
        <v>16</v>
      </c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271"/>
      <c r="B30" s="273"/>
      <c r="C30" s="34" t="s">
        <v>52</v>
      </c>
      <c r="D30" s="34">
        <v>25</v>
      </c>
      <c r="E30" s="35">
        <v>500</v>
      </c>
      <c r="F30" s="36" t="s">
        <v>34</v>
      </c>
      <c r="G30" s="54" t="s">
        <v>16</v>
      </c>
      <c r="H30" s="61" t="s">
        <v>53</v>
      </c>
      <c r="I30" s="56" t="s">
        <v>16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2">
      <c r="A31" s="271"/>
      <c r="B31" s="273"/>
      <c r="C31" s="34" t="s">
        <v>52</v>
      </c>
      <c r="D31" s="34">
        <v>32</v>
      </c>
      <c r="E31" s="35">
        <v>540</v>
      </c>
      <c r="F31" s="36" t="s">
        <v>34</v>
      </c>
      <c r="G31" s="54" t="s">
        <v>16</v>
      </c>
      <c r="H31" s="61" t="s">
        <v>53</v>
      </c>
      <c r="I31" s="56" t="s">
        <v>16</v>
      </c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271"/>
      <c r="B32" s="273"/>
      <c r="C32" s="34" t="s">
        <v>54</v>
      </c>
      <c r="D32" s="34">
        <v>36</v>
      </c>
      <c r="E32" s="35">
        <v>565</v>
      </c>
      <c r="F32" s="36" t="s">
        <v>34</v>
      </c>
      <c r="G32" s="54" t="s">
        <v>16</v>
      </c>
      <c r="H32" s="61" t="s">
        <v>55</v>
      </c>
      <c r="I32" s="56" t="s">
        <v>16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2">
      <c r="A33" s="271"/>
      <c r="B33" s="273"/>
      <c r="C33" s="34" t="s">
        <v>54</v>
      </c>
      <c r="D33" s="34">
        <v>48</v>
      </c>
      <c r="E33" s="35">
        <v>720</v>
      </c>
      <c r="F33" s="36" t="s">
        <v>56</v>
      </c>
      <c r="G33" s="54" t="s">
        <v>16</v>
      </c>
      <c r="H33" s="61" t="s">
        <v>55</v>
      </c>
      <c r="I33" s="56" t="s">
        <v>16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271"/>
      <c r="B34" s="273"/>
      <c r="C34" s="34" t="s">
        <v>57</v>
      </c>
      <c r="D34" s="34">
        <v>56</v>
      </c>
      <c r="E34" s="35">
        <v>793</v>
      </c>
      <c r="F34" s="36" t="s">
        <v>56</v>
      </c>
      <c r="G34" s="54" t="s">
        <v>16</v>
      </c>
      <c r="H34" s="61" t="s">
        <v>58</v>
      </c>
      <c r="I34" s="56" t="s">
        <v>16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2">
      <c r="A35" s="271"/>
      <c r="B35" s="274">
        <v>5</v>
      </c>
      <c r="C35" s="29" t="s">
        <v>59</v>
      </c>
      <c r="D35" s="29">
        <v>6.3</v>
      </c>
      <c r="E35" s="30">
        <v>380</v>
      </c>
      <c r="F35" s="31" t="s">
        <v>60</v>
      </c>
      <c r="G35" s="54" t="s">
        <v>16</v>
      </c>
      <c r="H35" s="55" t="s">
        <v>61</v>
      </c>
      <c r="I35" s="56" t="s">
        <v>16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2">
      <c r="A36" s="271"/>
      <c r="B36" s="274"/>
      <c r="C36" s="57" t="s">
        <v>62</v>
      </c>
      <c r="D36" s="57">
        <v>9</v>
      </c>
      <c r="E36" s="59">
        <v>455</v>
      </c>
      <c r="F36" s="60"/>
      <c r="G36" s="54" t="s">
        <v>16</v>
      </c>
      <c r="H36" s="58" t="s">
        <v>63</v>
      </c>
      <c r="I36" s="56" t="s">
        <v>16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2">
      <c r="A37" s="271"/>
      <c r="B37" s="274"/>
      <c r="C37" s="34" t="s">
        <v>62</v>
      </c>
      <c r="D37" s="34">
        <v>12.5</v>
      </c>
      <c r="E37" s="35">
        <v>490</v>
      </c>
      <c r="F37" s="36" t="s">
        <v>60</v>
      </c>
      <c r="G37" s="54" t="s">
        <v>16</v>
      </c>
      <c r="H37" s="58" t="s">
        <v>63</v>
      </c>
      <c r="I37" s="56" t="s">
        <v>16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2">
      <c r="A38" s="271"/>
      <c r="B38" s="274"/>
      <c r="C38" s="34" t="s">
        <v>64</v>
      </c>
      <c r="D38" s="34">
        <v>16</v>
      </c>
      <c r="E38" s="35">
        <v>540</v>
      </c>
      <c r="F38" s="36" t="s">
        <v>65</v>
      </c>
      <c r="G38" s="54" t="s">
        <v>16</v>
      </c>
      <c r="H38" s="61" t="s">
        <v>66</v>
      </c>
      <c r="I38" s="56" t="s">
        <v>16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2">
      <c r="A39" s="271"/>
      <c r="B39" s="274"/>
      <c r="C39" s="34" t="s">
        <v>64</v>
      </c>
      <c r="D39" s="34">
        <v>18</v>
      </c>
      <c r="E39" s="35">
        <v>570</v>
      </c>
      <c r="F39" s="36"/>
      <c r="G39" s="54" t="s">
        <v>16</v>
      </c>
      <c r="H39" s="61" t="s">
        <v>66</v>
      </c>
      <c r="I39" s="56" t="s">
        <v>16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2">
      <c r="A40" s="271"/>
      <c r="B40" s="274"/>
      <c r="C40" s="34" t="s">
        <v>67</v>
      </c>
      <c r="D40" s="34">
        <v>24</v>
      </c>
      <c r="E40" s="35">
        <v>750</v>
      </c>
      <c r="F40" s="36" t="s">
        <v>65</v>
      </c>
      <c r="G40" s="54" t="s">
        <v>16</v>
      </c>
      <c r="H40" s="61" t="s">
        <v>68</v>
      </c>
      <c r="I40" s="56" t="s">
        <v>16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2">
      <c r="A41" s="271"/>
      <c r="B41" s="274"/>
      <c r="C41" s="39" t="s">
        <v>67</v>
      </c>
      <c r="D41" s="39">
        <v>28</v>
      </c>
      <c r="E41" s="40">
        <v>820</v>
      </c>
      <c r="F41" s="41"/>
      <c r="G41" s="54" t="s">
        <v>16</v>
      </c>
      <c r="H41" s="64" t="s">
        <v>68</v>
      </c>
      <c r="I41" s="56" t="s">
        <v>16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2">
      <c r="A42" s="271"/>
      <c r="B42" s="274"/>
      <c r="C42" s="34" t="s">
        <v>67</v>
      </c>
      <c r="D42" s="34">
        <v>32</v>
      </c>
      <c r="E42" s="35"/>
      <c r="F42" s="36"/>
      <c r="G42" s="54" t="s">
        <v>16</v>
      </c>
      <c r="H42" s="61" t="s">
        <v>68</v>
      </c>
      <c r="I42" s="56" t="s">
        <v>16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2">
      <c r="A43" s="271"/>
      <c r="B43" s="274"/>
      <c r="C43" s="51" t="s">
        <v>69</v>
      </c>
      <c r="D43" s="51">
        <v>36</v>
      </c>
      <c r="E43" s="52"/>
      <c r="F43" s="53"/>
      <c r="G43" s="54" t="s">
        <v>16</v>
      </c>
      <c r="H43" s="62"/>
      <c r="I43" s="56" t="s">
        <v>16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2">
      <c r="A44" s="271"/>
      <c r="B44" s="272">
        <v>6.3</v>
      </c>
      <c r="C44" s="29" t="s">
        <v>70</v>
      </c>
      <c r="D44" s="29">
        <v>6.3</v>
      </c>
      <c r="E44" s="30">
        <v>380</v>
      </c>
      <c r="F44" s="31" t="s">
        <v>60</v>
      </c>
      <c r="G44" s="54" t="s">
        <v>16</v>
      </c>
      <c r="H44" s="55" t="s">
        <v>71</v>
      </c>
      <c r="I44" s="56" t="s">
        <v>16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2">
      <c r="A45" s="271"/>
      <c r="B45" s="272"/>
      <c r="C45" s="34" t="s">
        <v>72</v>
      </c>
      <c r="D45" s="34">
        <v>9</v>
      </c>
      <c r="E45" s="35">
        <v>515</v>
      </c>
      <c r="F45" s="36" t="s">
        <v>60</v>
      </c>
      <c r="G45" s="54" t="s">
        <v>16</v>
      </c>
      <c r="H45" s="58" t="s">
        <v>71</v>
      </c>
      <c r="I45" s="56" t="s">
        <v>16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2">
      <c r="A46" s="271"/>
      <c r="B46" s="272"/>
      <c r="C46" s="34" t="s">
        <v>72</v>
      </c>
      <c r="D46" s="34">
        <v>12.5</v>
      </c>
      <c r="E46" s="35">
        <v>550</v>
      </c>
      <c r="F46" s="36" t="s">
        <v>60</v>
      </c>
      <c r="G46" s="54" t="s">
        <v>16</v>
      </c>
      <c r="H46" s="58" t="s">
        <v>71</v>
      </c>
      <c r="I46" s="56" t="s">
        <v>16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2">
      <c r="A47" s="271"/>
      <c r="B47" s="272"/>
      <c r="C47" s="34" t="s">
        <v>73</v>
      </c>
      <c r="D47" s="34">
        <v>16</v>
      </c>
      <c r="E47" s="35">
        <v>600</v>
      </c>
      <c r="F47" s="36" t="s">
        <v>34</v>
      </c>
      <c r="G47" s="54" t="s">
        <v>16</v>
      </c>
      <c r="H47" s="61" t="s">
        <v>71</v>
      </c>
      <c r="I47" s="56" t="s">
        <v>16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2">
      <c r="A48" s="271"/>
      <c r="B48" s="272"/>
      <c r="C48" s="34" t="s">
        <v>73</v>
      </c>
      <c r="D48" s="34">
        <v>18</v>
      </c>
      <c r="E48" s="35">
        <v>630</v>
      </c>
      <c r="F48" s="36" t="s">
        <v>34</v>
      </c>
      <c r="G48" s="54" t="s">
        <v>16</v>
      </c>
      <c r="H48" s="61" t="s">
        <v>71</v>
      </c>
      <c r="I48" s="56" t="s">
        <v>16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2">
      <c r="A49" s="271"/>
      <c r="B49" s="272"/>
      <c r="C49" s="34" t="s">
        <v>74</v>
      </c>
      <c r="D49" s="34">
        <v>24</v>
      </c>
      <c r="E49" s="35">
        <v>810</v>
      </c>
      <c r="F49" s="36" t="s">
        <v>34</v>
      </c>
      <c r="G49" s="54" t="s">
        <v>16</v>
      </c>
      <c r="H49" s="61" t="s">
        <v>71</v>
      </c>
      <c r="I49" s="56" t="s">
        <v>16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271"/>
      <c r="B50" s="272"/>
      <c r="C50" s="65" t="s">
        <v>74</v>
      </c>
      <c r="D50" s="65">
        <v>28</v>
      </c>
      <c r="E50" s="66">
        <v>880</v>
      </c>
      <c r="F50" s="67"/>
      <c r="G50" s="54" t="s">
        <v>16</v>
      </c>
      <c r="H50" s="68" t="s">
        <v>71</v>
      </c>
      <c r="I50" s="56" t="s">
        <v>16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271"/>
      <c r="B51" s="272">
        <v>10</v>
      </c>
      <c r="C51" s="57" t="s">
        <v>75</v>
      </c>
      <c r="D51" s="57">
        <v>6.3</v>
      </c>
      <c r="E51" s="60">
        <v>700</v>
      </c>
      <c r="F51" s="60" t="s">
        <v>65</v>
      </c>
      <c r="G51" s="54" t="s">
        <v>16</v>
      </c>
      <c r="H51" s="58" t="s">
        <v>76</v>
      </c>
      <c r="I51" s="56" t="s">
        <v>16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271"/>
      <c r="B52" s="272"/>
      <c r="C52" s="34" t="s">
        <v>77</v>
      </c>
      <c r="D52" s="34">
        <v>9</v>
      </c>
      <c r="E52" s="36">
        <v>750</v>
      </c>
      <c r="F52" s="36"/>
      <c r="G52" s="54" t="s">
        <v>16</v>
      </c>
      <c r="H52" s="61" t="s">
        <v>78</v>
      </c>
      <c r="I52" s="56" t="s">
        <v>16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271"/>
      <c r="B53" s="272"/>
      <c r="C53" s="39" t="s">
        <v>79</v>
      </c>
      <c r="D53" s="39">
        <v>12.5</v>
      </c>
      <c r="E53" s="41">
        <v>850</v>
      </c>
      <c r="F53" s="41"/>
      <c r="G53" s="54" t="s">
        <v>16</v>
      </c>
      <c r="H53" s="64" t="s">
        <v>78</v>
      </c>
      <c r="I53" s="56" t="s">
        <v>16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271"/>
      <c r="B54" s="272"/>
      <c r="C54" s="39" t="s">
        <v>80</v>
      </c>
      <c r="D54" s="39">
        <v>20</v>
      </c>
      <c r="E54" s="41"/>
      <c r="F54" s="41"/>
      <c r="G54" s="54" t="s">
        <v>16</v>
      </c>
      <c r="H54" s="64" t="s">
        <v>81</v>
      </c>
      <c r="I54" s="56" t="s">
        <v>16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271"/>
      <c r="B55" s="272"/>
      <c r="C55" s="39" t="s">
        <v>82</v>
      </c>
      <c r="D55" s="39">
        <v>24</v>
      </c>
      <c r="E55" s="41"/>
      <c r="F55" s="41"/>
      <c r="G55" s="54" t="s">
        <v>16</v>
      </c>
      <c r="H55" s="64" t="s">
        <v>83</v>
      </c>
      <c r="I55" s="56" t="s">
        <v>16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271"/>
      <c r="B56" s="272"/>
      <c r="C56" s="39" t="s">
        <v>84</v>
      </c>
      <c r="D56" s="39">
        <v>28</v>
      </c>
      <c r="E56" s="41"/>
      <c r="F56" s="41"/>
      <c r="G56" s="54" t="s">
        <v>16</v>
      </c>
      <c r="H56" s="64" t="s">
        <v>83</v>
      </c>
      <c r="I56" s="56" t="s">
        <v>16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2">
      <c r="A57" s="271"/>
      <c r="B57" s="272"/>
      <c r="C57" s="39" t="s">
        <v>85</v>
      </c>
      <c r="D57" s="39">
        <v>32</v>
      </c>
      <c r="E57" s="41"/>
      <c r="F57" s="41"/>
      <c r="G57" s="54" t="s">
        <v>16</v>
      </c>
      <c r="H57" s="64"/>
      <c r="I57" s="69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2">
      <c r="A58" s="271"/>
      <c r="B58" s="272"/>
      <c r="C58" s="39" t="s">
        <v>86</v>
      </c>
      <c r="D58" s="39">
        <v>36</v>
      </c>
      <c r="E58" s="41"/>
      <c r="F58" s="41"/>
      <c r="G58" s="54" t="s">
        <v>16</v>
      </c>
      <c r="H58" s="64"/>
      <c r="I58" s="69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2">
      <c r="A59" s="271"/>
      <c r="B59" s="272"/>
      <c r="C59" s="39" t="s">
        <v>87</v>
      </c>
      <c r="D59" s="39">
        <v>42</v>
      </c>
      <c r="E59" s="41"/>
      <c r="F59" s="41"/>
      <c r="G59" s="54" t="s">
        <v>16</v>
      </c>
      <c r="H59" s="64"/>
      <c r="I59" s="69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2">
      <c r="A60" s="271"/>
      <c r="B60" s="272"/>
      <c r="C60" s="39" t="s">
        <v>88</v>
      </c>
      <c r="D60" s="39">
        <v>48</v>
      </c>
      <c r="E60" s="41"/>
      <c r="F60" s="41"/>
      <c r="G60" s="54" t="s">
        <v>16</v>
      </c>
      <c r="H60" s="64"/>
      <c r="I60" s="69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2">
      <c r="A61" s="271"/>
      <c r="B61" s="272"/>
      <c r="C61" s="44" t="s">
        <v>89</v>
      </c>
      <c r="D61" s="44">
        <v>55</v>
      </c>
      <c r="E61" s="46"/>
      <c r="F61" s="46"/>
      <c r="G61" s="70" t="s">
        <v>16</v>
      </c>
      <c r="H61" s="63"/>
      <c r="I61" s="7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73" customFormat="1" ht="14.25" customHeight="1" x14ac:dyDescent="0.2">
      <c r="A62" s="270"/>
      <c r="B62" s="270"/>
      <c r="C62" s="270"/>
      <c r="D62" s="270"/>
      <c r="E62" s="270"/>
      <c r="F62" s="270"/>
      <c r="G62" s="270"/>
      <c r="H62" s="270"/>
      <c r="I62" s="270"/>
      <c r="J62" s="1"/>
      <c r="K62" s="1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s="73" customFormat="1" ht="14.25" customHeight="1" x14ac:dyDescent="0.2">
      <c r="A63" s="270"/>
      <c r="B63" s="270"/>
      <c r="C63" s="270"/>
      <c r="D63" s="270"/>
      <c r="E63" s="270"/>
      <c r="F63" s="270"/>
      <c r="G63" s="270"/>
      <c r="H63" s="270"/>
      <c r="I63" s="270"/>
      <c r="J63" s="1"/>
      <c r="K63" s="1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s="73" customFormat="1" ht="12.75" customHeight="1" x14ac:dyDescent="0.2">
      <c r="A64" s="270"/>
      <c r="B64" s="270"/>
      <c r="C64" s="270"/>
      <c r="D64" s="270"/>
      <c r="E64" s="270"/>
      <c r="F64" s="270"/>
      <c r="G64" s="270"/>
      <c r="H64" s="270"/>
      <c r="I64" s="270"/>
      <c r="J64" s="1"/>
      <c r="K64" s="1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s="73" customFormat="1" ht="12.75" customHeight="1" x14ac:dyDescent="0.2">
      <c r="A65" s="270"/>
      <c r="B65" s="270"/>
      <c r="C65" s="270"/>
      <c r="D65" s="270"/>
      <c r="E65" s="270"/>
      <c r="F65" s="270"/>
      <c r="G65" s="270"/>
      <c r="H65" s="270"/>
      <c r="I65" s="270"/>
      <c r="J65" s="1"/>
      <c r="K65" s="1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s="73" customFormat="1" ht="12.75" customHeight="1" x14ac:dyDescent="0.2">
      <c r="A66" s="270"/>
      <c r="B66" s="270"/>
      <c r="C66" s="270"/>
      <c r="D66" s="270"/>
      <c r="E66" s="270"/>
      <c r="F66" s="270"/>
      <c r="G66" s="270"/>
      <c r="H66" s="270"/>
      <c r="I66" s="270"/>
      <c r="J66" s="1"/>
      <c r="K66" s="1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s="73" customFormat="1" ht="12.75" customHeight="1" x14ac:dyDescent="0.2">
      <c r="A67" s="270"/>
      <c r="B67" s="270"/>
      <c r="C67" s="270"/>
      <c r="D67" s="270"/>
      <c r="E67" s="270"/>
      <c r="F67" s="270"/>
      <c r="G67" s="270"/>
      <c r="H67" s="270"/>
      <c r="I67" s="270"/>
      <c r="J67" s="1"/>
      <c r="K67" s="1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s="73" customFormat="1" ht="12.75" customHeight="1" x14ac:dyDescent="0.2">
      <c r="A68" s="270"/>
      <c r="B68" s="270"/>
      <c r="C68" s="270"/>
      <c r="D68" s="270"/>
      <c r="E68" s="270"/>
      <c r="F68" s="270"/>
      <c r="G68" s="270"/>
      <c r="H68" s="270"/>
      <c r="I68" s="270"/>
      <c r="J68" s="1"/>
      <c r="K68" s="1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s="73" customFormat="1" ht="12.75" customHeight="1" x14ac:dyDescent="0.2">
      <c r="A69" s="270"/>
      <c r="B69" s="270"/>
      <c r="C69" s="270"/>
      <c r="D69" s="270"/>
      <c r="E69" s="270"/>
      <c r="F69" s="270"/>
      <c r="G69" s="270"/>
      <c r="H69" s="270"/>
      <c r="I69" s="270"/>
      <c r="J69" s="1"/>
      <c r="K69" s="1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s="73" customFormat="1" ht="12.75" customHeight="1" x14ac:dyDescent="0.2">
      <c r="A70" s="270"/>
      <c r="B70" s="270"/>
      <c r="C70" s="270"/>
      <c r="D70" s="270"/>
      <c r="E70" s="270"/>
      <c r="F70" s="270"/>
      <c r="G70" s="270"/>
      <c r="H70" s="270"/>
      <c r="I70" s="270"/>
      <c r="J70" s="1"/>
      <c r="K70" s="1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s="73" customFormat="1" ht="12.75" customHeight="1" x14ac:dyDescent="0.2">
      <c r="A71" s="270"/>
      <c r="B71" s="270"/>
      <c r="C71" s="270"/>
      <c r="D71" s="270"/>
      <c r="E71" s="270"/>
      <c r="F71" s="270"/>
      <c r="G71" s="270"/>
      <c r="H71" s="270"/>
      <c r="I71" s="270"/>
      <c r="J71" s="1"/>
      <c r="K71" s="1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s="73" customFormat="1" ht="12.75" customHeight="1" x14ac:dyDescent="0.2">
      <c r="A72" s="270"/>
      <c r="B72" s="270"/>
      <c r="C72" s="270"/>
      <c r="D72" s="270"/>
      <c r="E72" s="270"/>
      <c r="F72" s="270"/>
      <c r="G72" s="270"/>
      <c r="H72" s="270"/>
      <c r="I72" s="270"/>
      <c r="J72" s="1"/>
      <c r="K72" s="1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73" customFormat="1" ht="12.75" customHeight="1" x14ac:dyDescent="0.2">
      <c r="A73" s="270"/>
      <c r="B73" s="270"/>
      <c r="C73" s="270"/>
      <c r="D73" s="270"/>
      <c r="E73" s="270"/>
      <c r="F73" s="270"/>
      <c r="G73" s="270"/>
      <c r="H73" s="270"/>
      <c r="I73" s="270"/>
      <c r="J73" s="1"/>
      <c r="K73" s="1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73" customFormat="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</sheetData>
  <mergeCells count="17">
    <mergeCell ref="A1:I1"/>
    <mergeCell ref="A2:I2"/>
    <mergeCell ref="A3:I3"/>
    <mergeCell ref="A4:I4"/>
    <mergeCell ref="A6:A8"/>
    <mergeCell ref="B6:B7"/>
    <mergeCell ref="A62:I73"/>
    <mergeCell ref="A9:A18"/>
    <mergeCell ref="B9:B14"/>
    <mergeCell ref="B15:B16"/>
    <mergeCell ref="B17:B18"/>
    <mergeCell ref="A19:A61"/>
    <mergeCell ref="B19:B26"/>
    <mergeCell ref="B27:B34"/>
    <mergeCell ref="B35:B43"/>
    <mergeCell ref="B44:B50"/>
    <mergeCell ref="B51:B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A36" zoomScaleNormal="100" workbookViewId="0">
      <selection activeCell="F23" sqref="F23"/>
    </sheetView>
  </sheetViews>
  <sheetFormatPr defaultRowHeight="14.25" x14ac:dyDescent="0.2"/>
  <cols>
    <col min="1" max="1" width="20.7109375" style="215" customWidth="1"/>
    <col min="2" max="2" width="14" style="215" customWidth="1"/>
    <col min="3" max="3" width="20.7109375" style="215" customWidth="1"/>
    <col min="4" max="4" width="12.85546875" style="215" customWidth="1"/>
    <col min="5" max="5" width="20.7109375" style="215" customWidth="1"/>
    <col min="6" max="6" width="14.7109375" style="215" customWidth="1"/>
    <col min="7" max="16" width="9.140625" style="215" customWidth="1"/>
    <col min="17" max="1025" width="17.28515625" style="215" customWidth="1"/>
  </cols>
  <sheetData>
    <row r="1" spans="1:26" ht="35.25" customHeight="1" x14ac:dyDescent="0.2">
      <c r="A1" s="292" t="s">
        <v>90</v>
      </c>
      <c r="B1" s="292"/>
      <c r="C1" s="292"/>
      <c r="D1" s="292"/>
      <c r="E1" s="292"/>
      <c r="F1" s="292"/>
      <c r="G1" s="216"/>
    </row>
    <row r="2" spans="1:26" ht="23.25" customHeight="1" x14ac:dyDescent="0.2">
      <c r="A2" s="338" t="s">
        <v>610</v>
      </c>
      <c r="B2" s="338"/>
      <c r="C2" s="338"/>
      <c r="D2" s="338"/>
      <c r="E2" s="338"/>
      <c r="F2" s="338"/>
    </row>
    <row r="3" spans="1:26" ht="36" customHeight="1" x14ac:dyDescent="0.2">
      <c r="A3" s="217" t="s">
        <v>611</v>
      </c>
      <c r="B3" s="217" t="s">
        <v>612</v>
      </c>
      <c r="C3" s="217" t="s">
        <v>611</v>
      </c>
      <c r="D3" s="217" t="s">
        <v>10</v>
      </c>
      <c r="E3" s="217" t="s">
        <v>611</v>
      </c>
      <c r="F3" s="217" t="s">
        <v>10</v>
      </c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s="221" customFormat="1" ht="15" customHeight="1" x14ac:dyDescent="0.2">
      <c r="A4" s="335" t="s">
        <v>613</v>
      </c>
      <c r="B4" s="335"/>
      <c r="C4" s="335" t="s">
        <v>614</v>
      </c>
      <c r="D4" s="335"/>
      <c r="E4" s="335" t="s">
        <v>615</v>
      </c>
      <c r="F4" s="335"/>
      <c r="G4" s="220"/>
    </row>
    <row r="5" spans="1:26" s="221" customFormat="1" ht="15.75" customHeight="1" x14ac:dyDescent="0.2">
      <c r="A5" s="337" t="s">
        <v>616</v>
      </c>
      <c r="B5" s="337"/>
      <c r="C5" s="337" t="s">
        <v>616</v>
      </c>
      <c r="D5" s="337"/>
      <c r="E5" s="337" t="s">
        <v>614</v>
      </c>
      <c r="F5" s="337"/>
      <c r="G5" s="220"/>
    </row>
    <row r="6" spans="1:26" s="221" customFormat="1" ht="15.75" customHeight="1" x14ac:dyDescent="0.2">
      <c r="A6" s="222" t="s">
        <v>617</v>
      </c>
      <c r="B6" s="223">
        <v>11385</v>
      </c>
      <c r="C6" s="222" t="s">
        <v>618</v>
      </c>
      <c r="D6" s="223">
        <v>13980</v>
      </c>
      <c r="E6" s="222" t="s">
        <v>619</v>
      </c>
      <c r="F6" s="223">
        <v>22770</v>
      </c>
      <c r="G6" s="220"/>
    </row>
    <row r="7" spans="1:26" s="221" customFormat="1" ht="15.75" customHeight="1" x14ac:dyDescent="0.2">
      <c r="A7" s="222" t="s">
        <v>620</v>
      </c>
      <c r="B7" s="223">
        <v>12420</v>
      </c>
      <c r="C7" s="222" t="s">
        <v>621</v>
      </c>
      <c r="D7" s="223">
        <v>16560</v>
      </c>
      <c r="E7" s="222" t="s">
        <v>622</v>
      </c>
      <c r="F7" s="223">
        <v>27945</v>
      </c>
      <c r="G7" s="220"/>
    </row>
    <row r="8" spans="1:26" s="221" customFormat="1" ht="15.75" customHeight="1" x14ac:dyDescent="0.2">
      <c r="A8" s="222" t="s">
        <v>623</v>
      </c>
      <c r="B8" s="223">
        <v>12940</v>
      </c>
      <c r="C8" s="222" t="s">
        <v>624</v>
      </c>
      <c r="D8" s="223">
        <v>23805</v>
      </c>
      <c r="E8" s="222" t="s">
        <v>625</v>
      </c>
      <c r="F8" s="223">
        <v>31050</v>
      </c>
      <c r="G8" s="220"/>
    </row>
    <row r="9" spans="1:26" s="221" customFormat="1" ht="15.75" customHeight="1" x14ac:dyDescent="0.2">
      <c r="A9" s="222" t="s">
        <v>626</v>
      </c>
      <c r="B9" s="223">
        <v>14500</v>
      </c>
      <c r="C9" s="222" t="s">
        <v>627</v>
      </c>
      <c r="D9" s="223">
        <v>30015</v>
      </c>
      <c r="E9" s="222" t="s">
        <v>628</v>
      </c>
      <c r="F9" s="223">
        <v>47610</v>
      </c>
      <c r="G9" s="220"/>
    </row>
    <row r="10" spans="1:26" s="221" customFormat="1" ht="15.75" customHeight="1" x14ac:dyDescent="0.2">
      <c r="A10" s="222" t="s">
        <v>629</v>
      </c>
      <c r="B10" s="223">
        <v>14500</v>
      </c>
      <c r="C10" s="222" t="s">
        <v>630</v>
      </c>
      <c r="D10" s="223">
        <v>57960</v>
      </c>
      <c r="E10" s="337" t="s">
        <v>631</v>
      </c>
      <c r="F10" s="337"/>
      <c r="G10" s="220"/>
    </row>
    <row r="11" spans="1:26" s="221" customFormat="1" ht="15.75" customHeight="1" x14ac:dyDescent="0.2">
      <c r="A11" s="222" t="s">
        <v>632</v>
      </c>
      <c r="B11" s="223">
        <v>13455</v>
      </c>
      <c r="C11" s="337" t="s">
        <v>633</v>
      </c>
      <c r="D11" s="337"/>
      <c r="E11" s="222" t="s">
        <v>634</v>
      </c>
      <c r="F11" s="223">
        <v>25875</v>
      </c>
      <c r="G11" s="220"/>
    </row>
    <row r="12" spans="1:26" s="221" customFormat="1" ht="15.75" customHeight="1" x14ac:dyDescent="0.2">
      <c r="A12" s="222" t="s">
        <v>635</v>
      </c>
      <c r="B12" s="223">
        <v>17595</v>
      </c>
      <c r="C12" s="222" t="s">
        <v>636</v>
      </c>
      <c r="D12" s="223">
        <v>12940</v>
      </c>
      <c r="E12" s="222" t="s">
        <v>637</v>
      </c>
      <c r="F12" s="223">
        <v>26910</v>
      </c>
      <c r="G12" s="220"/>
    </row>
    <row r="13" spans="1:26" s="221" customFormat="1" ht="15.75" customHeight="1" x14ac:dyDescent="0.2">
      <c r="A13" s="222" t="s">
        <v>638</v>
      </c>
      <c r="B13" s="223">
        <v>25875</v>
      </c>
      <c r="C13" s="222" t="s">
        <v>639</v>
      </c>
      <c r="D13" s="223">
        <v>17100</v>
      </c>
      <c r="E13" s="222" t="s">
        <v>640</v>
      </c>
      <c r="F13" s="223">
        <v>30015</v>
      </c>
      <c r="G13" s="220"/>
    </row>
    <row r="14" spans="1:26" s="221" customFormat="1" ht="15.75" customHeight="1" x14ac:dyDescent="0.2">
      <c r="A14" s="222" t="s">
        <v>641</v>
      </c>
      <c r="B14" s="223">
        <v>43470</v>
      </c>
      <c r="C14" s="222" t="s">
        <v>642</v>
      </c>
      <c r="D14" s="223">
        <v>22770</v>
      </c>
      <c r="E14" s="222" t="s">
        <v>643</v>
      </c>
      <c r="F14" s="223">
        <v>42435</v>
      </c>
      <c r="G14" s="220"/>
    </row>
    <row r="15" spans="1:26" s="221" customFormat="1" ht="15.75" customHeight="1" x14ac:dyDescent="0.2">
      <c r="A15" s="222" t="s">
        <v>644</v>
      </c>
      <c r="B15" s="223">
        <v>8600</v>
      </c>
      <c r="C15" s="222" t="s">
        <v>645</v>
      </c>
      <c r="D15" s="223">
        <v>35707</v>
      </c>
      <c r="E15" s="222" t="s">
        <v>646</v>
      </c>
      <c r="F15" s="223">
        <v>42435</v>
      </c>
      <c r="G15" s="220"/>
    </row>
    <row r="16" spans="1:26" s="221" customFormat="1" ht="15.75" customHeight="1" x14ac:dyDescent="0.2">
      <c r="A16" s="222" t="s">
        <v>647</v>
      </c>
      <c r="B16" s="223">
        <v>9250</v>
      </c>
      <c r="C16" s="222" t="s">
        <v>648</v>
      </c>
      <c r="D16" s="223">
        <v>57960</v>
      </c>
      <c r="E16" s="222" t="s">
        <v>649</v>
      </c>
      <c r="F16" s="223">
        <v>67275</v>
      </c>
      <c r="G16" s="220"/>
    </row>
    <row r="17" spans="1:7" s="221" customFormat="1" ht="15.75" customHeight="1" x14ac:dyDescent="0.2">
      <c r="A17" s="222" t="s">
        <v>650</v>
      </c>
      <c r="B17" s="223">
        <v>11100</v>
      </c>
      <c r="C17" s="222" t="s">
        <v>651</v>
      </c>
      <c r="D17" s="223">
        <v>92632</v>
      </c>
      <c r="E17" s="222" t="s">
        <v>652</v>
      </c>
      <c r="F17" s="224" t="s">
        <v>653</v>
      </c>
      <c r="G17" s="220"/>
    </row>
    <row r="18" spans="1:7" s="221" customFormat="1" ht="15.75" customHeight="1" x14ac:dyDescent="0.2">
      <c r="A18" s="222" t="s">
        <v>654</v>
      </c>
      <c r="B18" s="223">
        <v>13980</v>
      </c>
      <c r="C18" s="222" t="s">
        <v>655</v>
      </c>
      <c r="D18" s="223">
        <v>160000</v>
      </c>
      <c r="E18" s="222" t="s">
        <v>656</v>
      </c>
      <c r="F18" s="224" t="s">
        <v>653</v>
      </c>
      <c r="G18" s="220"/>
    </row>
    <row r="19" spans="1:7" s="221" customFormat="1" ht="15.75" customHeight="1" x14ac:dyDescent="0.2">
      <c r="A19" s="335" t="s">
        <v>657</v>
      </c>
      <c r="B19" s="335"/>
      <c r="C19" s="222" t="s">
        <v>658</v>
      </c>
      <c r="D19" s="224">
        <v>175000</v>
      </c>
      <c r="E19" s="222" t="s">
        <v>659</v>
      </c>
      <c r="F19" s="224" t="s">
        <v>653</v>
      </c>
      <c r="G19" s="220"/>
    </row>
    <row r="20" spans="1:7" s="221" customFormat="1" ht="15.75" customHeight="1" x14ac:dyDescent="0.2">
      <c r="A20" s="222" t="s">
        <v>660</v>
      </c>
      <c r="B20" s="223">
        <v>25875</v>
      </c>
      <c r="C20" s="222" t="s">
        <v>661</v>
      </c>
      <c r="D20" s="224">
        <v>280000</v>
      </c>
      <c r="E20" s="222" t="s">
        <v>662</v>
      </c>
      <c r="F20" s="223">
        <v>95220</v>
      </c>
      <c r="G20" s="220"/>
    </row>
    <row r="21" spans="1:7" s="221" customFormat="1" ht="15.75" customHeight="1" x14ac:dyDescent="0.2">
      <c r="A21" s="222" t="s">
        <v>663</v>
      </c>
      <c r="B21" s="223">
        <v>39330</v>
      </c>
      <c r="C21" s="222" t="s">
        <v>664</v>
      </c>
      <c r="D21" s="224">
        <v>360000</v>
      </c>
      <c r="E21" s="337" t="s">
        <v>665</v>
      </c>
      <c r="F21" s="337"/>
      <c r="G21" s="220"/>
    </row>
    <row r="22" spans="1:7" s="221" customFormat="1" ht="15.75" customHeight="1" x14ac:dyDescent="0.2">
      <c r="A22" s="222" t="s">
        <v>666</v>
      </c>
      <c r="B22" s="223">
        <v>47610</v>
      </c>
      <c r="C22" s="337" t="s">
        <v>667</v>
      </c>
      <c r="D22" s="337"/>
      <c r="E22" s="222" t="s">
        <v>668</v>
      </c>
      <c r="F22" s="223">
        <v>27945</v>
      </c>
      <c r="G22" s="220"/>
    </row>
    <row r="23" spans="1:7" s="221" customFormat="1" ht="15.75" customHeight="1" x14ac:dyDescent="0.2">
      <c r="A23" s="222" t="s">
        <v>669</v>
      </c>
      <c r="B23" s="223">
        <v>55890</v>
      </c>
      <c r="C23" s="222" t="s">
        <v>670</v>
      </c>
      <c r="D23" s="223">
        <v>25875</v>
      </c>
      <c r="E23" s="222" t="s">
        <v>671</v>
      </c>
      <c r="F23" s="223">
        <v>33120</v>
      </c>
      <c r="G23" s="220"/>
    </row>
    <row r="24" spans="1:7" s="221" customFormat="1" ht="15.75" customHeight="1" x14ac:dyDescent="0.2">
      <c r="A24" s="222" t="s">
        <v>672</v>
      </c>
      <c r="B24" s="223">
        <v>124200</v>
      </c>
      <c r="C24" s="222" t="s">
        <v>673</v>
      </c>
      <c r="D24" s="223">
        <v>37260</v>
      </c>
      <c r="E24" s="222" t="s">
        <v>674</v>
      </c>
      <c r="F24" s="223">
        <v>43470</v>
      </c>
      <c r="G24" s="220"/>
    </row>
    <row r="25" spans="1:7" s="221" customFormat="1" ht="15.75" customHeight="1" x14ac:dyDescent="0.2">
      <c r="A25" s="222" t="s">
        <v>675</v>
      </c>
      <c r="B25" s="224">
        <v>148000</v>
      </c>
      <c r="C25" s="222" t="s">
        <v>676</v>
      </c>
      <c r="D25" s="223">
        <v>72450</v>
      </c>
      <c r="E25" s="222" t="s">
        <v>677</v>
      </c>
      <c r="F25" s="223">
        <v>54855</v>
      </c>
      <c r="G25" s="220"/>
    </row>
    <row r="26" spans="1:7" s="221" customFormat="1" ht="15.75" customHeight="1" x14ac:dyDescent="0.2">
      <c r="A26" s="222" t="s">
        <v>678</v>
      </c>
      <c r="B26" s="224">
        <v>165000</v>
      </c>
      <c r="C26" s="222" t="s">
        <v>679</v>
      </c>
      <c r="D26" s="223">
        <v>170000</v>
      </c>
      <c r="E26" s="337" t="s">
        <v>613</v>
      </c>
      <c r="F26" s="337"/>
      <c r="G26" s="220"/>
    </row>
    <row r="27" spans="1:7" s="221" customFormat="1" ht="15.75" customHeight="1" x14ac:dyDescent="0.2">
      <c r="A27" s="222" t="s">
        <v>680</v>
      </c>
      <c r="B27" s="224">
        <v>400000</v>
      </c>
      <c r="C27" s="222" t="s">
        <v>681</v>
      </c>
      <c r="D27" s="224">
        <v>300000</v>
      </c>
      <c r="E27" s="222" t="s">
        <v>682</v>
      </c>
      <c r="F27" s="223">
        <v>18630</v>
      </c>
      <c r="G27" s="220"/>
    </row>
    <row r="28" spans="1:7" s="221" customFormat="1" ht="17.25" customHeight="1" x14ac:dyDescent="0.2">
      <c r="A28" s="335" t="s">
        <v>683</v>
      </c>
      <c r="B28" s="335"/>
      <c r="C28" s="225"/>
      <c r="D28" s="225"/>
      <c r="E28" s="222" t="s">
        <v>684</v>
      </c>
      <c r="F28" s="223">
        <v>22255</v>
      </c>
      <c r="G28" s="220"/>
    </row>
    <row r="29" spans="1:7" s="221" customFormat="1" ht="18.75" customHeight="1" x14ac:dyDescent="0.2">
      <c r="A29" s="222" t="s">
        <v>685</v>
      </c>
      <c r="B29" s="223">
        <v>36225</v>
      </c>
      <c r="C29" s="335" t="s">
        <v>686</v>
      </c>
      <c r="D29" s="335"/>
      <c r="E29" s="222" t="s">
        <v>687</v>
      </c>
      <c r="F29" s="223">
        <v>24840</v>
      </c>
      <c r="G29" s="220"/>
    </row>
    <row r="30" spans="1:7" s="221" customFormat="1" ht="15.75" customHeight="1" x14ac:dyDescent="0.2">
      <c r="A30" s="222" t="s">
        <v>688</v>
      </c>
      <c r="B30" s="223">
        <v>49680</v>
      </c>
      <c r="C30" s="222" t="s">
        <v>689</v>
      </c>
      <c r="D30" s="223">
        <v>41400</v>
      </c>
      <c r="E30" s="222" t="s">
        <v>690</v>
      </c>
      <c r="F30" s="223">
        <v>31050</v>
      </c>
      <c r="G30" s="220"/>
    </row>
    <row r="31" spans="1:7" s="221" customFormat="1" ht="15.75" customHeight="1" x14ac:dyDescent="0.2">
      <c r="A31" s="222" t="s">
        <v>691</v>
      </c>
      <c r="B31" s="223">
        <v>113850</v>
      </c>
      <c r="C31" s="222" t="s">
        <v>692</v>
      </c>
      <c r="D31" s="223">
        <v>23805</v>
      </c>
      <c r="E31" s="222" t="s">
        <v>693</v>
      </c>
      <c r="F31" s="223">
        <v>38295</v>
      </c>
      <c r="G31" s="220"/>
    </row>
    <row r="32" spans="1:7" s="221" customFormat="1" ht="15.75" customHeight="1" x14ac:dyDescent="0.2">
      <c r="A32" s="222" t="s">
        <v>694</v>
      </c>
      <c r="B32" s="223">
        <v>150000</v>
      </c>
      <c r="C32" s="222" t="s">
        <v>695</v>
      </c>
      <c r="D32" s="223">
        <v>73485</v>
      </c>
      <c r="E32" s="222" t="s">
        <v>696</v>
      </c>
      <c r="F32" s="223">
        <v>54855</v>
      </c>
      <c r="G32" s="220"/>
    </row>
    <row r="33" spans="1:7" s="221" customFormat="1" ht="15.75" customHeight="1" x14ac:dyDescent="0.2">
      <c r="A33" s="222" t="s">
        <v>697</v>
      </c>
      <c r="B33" s="224">
        <v>320000</v>
      </c>
      <c r="C33" s="222" t="s">
        <v>698</v>
      </c>
      <c r="D33" s="223">
        <v>89000</v>
      </c>
      <c r="E33" s="333"/>
      <c r="F33" s="333"/>
      <c r="G33" s="220"/>
    </row>
    <row r="34" spans="1:7" s="221" customFormat="1" ht="15.75" customHeight="1" x14ac:dyDescent="0.2">
      <c r="A34" s="222" t="s">
        <v>699</v>
      </c>
      <c r="B34" s="224" t="s">
        <v>653</v>
      </c>
      <c r="C34" s="222" t="s">
        <v>700</v>
      </c>
      <c r="D34" s="223" t="s">
        <v>701</v>
      </c>
      <c r="E34" s="336"/>
      <c r="F34" s="336"/>
      <c r="G34" s="220"/>
    </row>
    <row r="35" spans="1:7" s="221" customFormat="1" ht="15.75" customHeight="1" x14ac:dyDescent="0.2">
      <c r="A35" s="222" t="s">
        <v>702</v>
      </c>
      <c r="B35" s="224" t="s">
        <v>653</v>
      </c>
      <c r="C35" s="222" t="s">
        <v>703</v>
      </c>
      <c r="D35" s="223" t="s">
        <v>701</v>
      </c>
      <c r="E35" s="336"/>
      <c r="F35" s="336"/>
      <c r="G35" s="220"/>
    </row>
    <row r="36" spans="1:7" s="221" customFormat="1" ht="15.75" customHeight="1" x14ac:dyDescent="0.2">
      <c r="A36" s="222" t="s">
        <v>704</v>
      </c>
      <c r="B36" s="224" t="s">
        <v>653</v>
      </c>
      <c r="C36" s="222" t="s">
        <v>705</v>
      </c>
      <c r="D36" s="223" t="s">
        <v>701</v>
      </c>
      <c r="E36" s="334"/>
      <c r="F36" s="334"/>
      <c r="G36" s="220"/>
    </row>
    <row r="37" spans="1:7" s="221" customFormat="1" ht="15.75" customHeight="1" x14ac:dyDescent="0.2">
      <c r="A37" s="222" t="s">
        <v>706</v>
      </c>
      <c r="B37" s="223">
        <v>25875</v>
      </c>
      <c r="C37" s="225"/>
      <c r="D37" s="225"/>
      <c r="E37" s="334"/>
      <c r="F37" s="334"/>
      <c r="G37" s="220"/>
    </row>
    <row r="38" spans="1:7" s="221" customFormat="1" ht="19.5" customHeight="1" x14ac:dyDescent="0.2">
      <c r="A38" s="222" t="s">
        <v>707</v>
      </c>
      <c r="B38" s="223">
        <v>39330</v>
      </c>
      <c r="C38" s="335" t="s">
        <v>708</v>
      </c>
      <c r="D38" s="335"/>
      <c r="E38" s="334"/>
      <c r="F38" s="334"/>
      <c r="G38" s="220"/>
    </row>
    <row r="39" spans="1:7" s="221" customFormat="1" ht="15.75" customHeight="1" x14ac:dyDescent="0.2">
      <c r="A39" s="222" t="s">
        <v>709</v>
      </c>
      <c r="B39" s="223">
        <v>47610</v>
      </c>
      <c r="C39" s="222" t="s">
        <v>710</v>
      </c>
      <c r="D39" s="223">
        <v>77625</v>
      </c>
      <c r="E39" s="334"/>
      <c r="F39" s="334"/>
      <c r="G39" s="220"/>
    </row>
    <row r="40" spans="1:7" s="221" customFormat="1" ht="15.75" customHeight="1" x14ac:dyDescent="0.2">
      <c r="A40" s="331"/>
      <c r="B40" s="331"/>
      <c r="C40" s="222" t="s">
        <v>711</v>
      </c>
      <c r="D40" s="223">
        <v>93150</v>
      </c>
      <c r="E40" s="333"/>
      <c r="F40" s="333"/>
      <c r="G40" s="220"/>
    </row>
    <row r="41" spans="1:7" s="221" customFormat="1" ht="15.75" customHeight="1" x14ac:dyDescent="0.2">
      <c r="A41" s="333"/>
      <c r="B41" s="333"/>
      <c r="C41" s="222" t="s">
        <v>712</v>
      </c>
      <c r="D41" s="223">
        <v>124200</v>
      </c>
      <c r="E41" s="332"/>
      <c r="F41" s="332"/>
      <c r="G41" s="220"/>
    </row>
    <row r="42" spans="1:7" s="221" customFormat="1" ht="15.75" customHeight="1" x14ac:dyDescent="0.2">
      <c r="A42" s="331"/>
      <c r="B42" s="331"/>
      <c r="C42" s="222" t="s">
        <v>713</v>
      </c>
      <c r="D42" s="224">
        <v>340000</v>
      </c>
      <c r="E42" s="332"/>
      <c r="F42" s="332"/>
      <c r="G42" s="220"/>
    </row>
    <row r="43" spans="1:7" s="221" customFormat="1" ht="15.75" customHeight="1" x14ac:dyDescent="0.2">
      <c r="A43" s="333"/>
      <c r="B43" s="333"/>
      <c r="C43" s="222" t="s">
        <v>714</v>
      </c>
      <c r="D43" s="224">
        <v>390000</v>
      </c>
      <c r="E43" s="332"/>
      <c r="F43" s="332"/>
      <c r="G43" s="220"/>
    </row>
    <row r="44" spans="1:7" s="221" customFormat="1" ht="15.75" customHeight="1" x14ac:dyDescent="0.2">
      <c r="A44" s="331"/>
      <c r="B44" s="331"/>
      <c r="C44" s="222" t="s">
        <v>715</v>
      </c>
      <c r="D44" s="224">
        <v>190000</v>
      </c>
      <c r="E44" s="332"/>
      <c r="F44" s="332"/>
      <c r="G44" s="220"/>
    </row>
    <row r="45" spans="1:7" s="221" customFormat="1" ht="15.75" customHeight="1" x14ac:dyDescent="0.2">
      <c r="A45" s="333"/>
      <c r="B45" s="333"/>
      <c r="C45" s="222" t="s">
        <v>716</v>
      </c>
      <c r="D45" s="224">
        <v>640000</v>
      </c>
      <c r="E45" s="332"/>
      <c r="F45" s="332"/>
      <c r="G45" s="220"/>
    </row>
    <row r="46" spans="1:7" s="221" customFormat="1" ht="15.75" customHeight="1" x14ac:dyDescent="0.2">
      <c r="A46" s="331"/>
      <c r="B46" s="331"/>
      <c r="C46" s="222" t="s">
        <v>717</v>
      </c>
      <c r="D46" s="224">
        <v>1200000</v>
      </c>
      <c r="E46" s="332"/>
      <c r="F46" s="332"/>
      <c r="G46" s="220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mergeCells count="38">
    <mergeCell ref="A1:F1"/>
    <mergeCell ref="A2:F2"/>
    <mergeCell ref="A4:B4"/>
    <mergeCell ref="C4:D4"/>
    <mergeCell ref="E4:F4"/>
    <mergeCell ref="A5:B5"/>
    <mergeCell ref="C5:D5"/>
    <mergeCell ref="E5:F5"/>
    <mergeCell ref="E10:F10"/>
    <mergeCell ref="C11:D11"/>
    <mergeCell ref="A19:B19"/>
    <mergeCell ref="E21:F21"/>
    <mergeCell ref="C22:D22"/>
    <mergeCell ref="E26:F26"/>
    <mergeCell ref="A28:B28"/>
    <mergeCell ref="C29:D29"/>
    <mergeCell ref="E33:F33"/>
    <mergeCell ref="E34:F34"/>
    <mergeCell ref="E35:F35"/>
    <mergeCell ref="E36:F36"/>
    <mergeCell ref="E37:F37"/>
    <mergeCell ref="C38:D38"/>
    <mergeCell ref="E38:F38"/>
    <mergeCell ref="E39:F39"/>
    <mergeCell ref="A40:B40"/>
    <mergeCell ref="E40:F40"/>
    <mergeCell ref="A41:B41"/>
    <mergeCell ref="E41:F41"/>
    <mergeCell ref="A42:B42"/>
    <mergeCell ref="E42:F42"/>
    <mergeCell ref="A43:B43"/>
    <mergeCell ref="E43:F43"/>
    <mergeCell ref="A44:B44"/>
    <mergeCell ref="E44:F44"/>
    <mergeCell ref="A45:B45"/>
    <mergeCell ref="E45:F45"/>
    <mergeCell ref="A46:B46"/>
    <mergeCell ref="E46:F4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25" zoomScaleNormal="100" workbookViewId="0">
      <selection activeCell="C33" sqref="C33"/>
    </sheetView>
  </sheetViews>
  <sheetFormatPr defaultRowHeight="15" x14ac:dyDescent="0.2"/>
  <cols>
    <col min="1" max="1" width="50.140625" style="226" customWidth="1"/>
    <col min="2" max="2" width="19.5703125" style="226" customWidth="1"/>
    <col min="3" max="12" width="8" style="226" customWidth="1"/>
    <col min="13" max="1025" width="17.28515625" style="226" customWidth="1"/>
  </cols>
  <sheetData>
    <row r="1" spans="1:26" ht="33.75" customHeight="1" x14ac:dyDescent="0.2">
      <c r="A1" s="292" t="s">
        <v>90</v>
      </c>
      <c r="B1" s="292"/>
    </row>
    <row r="2" spans="1:26" ht="33.75" customHeight="1" x14ac:dyDescent="0.2">
      <c r="A2" s="227" t="s">
        <v>415</v>
      </c>
      <c r="B2" s="228" t="s">
        <v>10</v>
      </c>
    </row>
    <row r="3" spans="1:26" ht="27.75" customHeight="1" x14ac:dyDescent="0.2">
      <c r="A3" s="339" t="s">
        <v>718</v>
      </c>
      <c r="B3" s="33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</row>
    <row r="4" spans="1:26" ht="16.5" customHeight="1" x14ac:dyDescent="0.2">
      <c r="A4" s="230" t="s">
        <v>719</v>
      </c>
      <c r="B4" s="231">
        <v>8450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6.5" customHeight="1" x14ac:dyDescent="0.2">
      <c r="A5" s="230" t="s">
        <v>720</v>
      </c>
      <c r="B5" s="231">
        <v>9401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</row>
    <row r="6" spans="1:26" ht="16.5" customHeight="1" x14ac:dyDescent="0.2">
      <c r="A6" s="230" t="s">
        <v>721</v>
      </c>
      <c r="B6" s="231">
        <v>10310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27.75" customHeight="1" x14ac:dyDescent="0.2">
      <c r="A7" s="339" t="s">
        <v>722</v>
      </c>
      <c r="B7" s="33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</row>
    <row r="8" spans="1:26" ht="16.5" customHeight="1" x14ac:dyDescent="0.2">
      <c r="A8" s="230" t="s">
        <v>723</v>
      </c>
      <c r="B8" s="231">
        <v>3715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</row>
    <row r="9" spans="1:26" ht="16.5" customHeight="1" x14ac:dyDescent="0.2">
      <c r="A9" s="230" t="s">
        <v>724</v>
      </c>
      <c r="B9" s="231">
        <v>4100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</row>
    <row r="10" spans="1:26" ht="16.5" customHeight="1" x14ac:dyDescent="0.2">
      <c r="A10" s="230" t="s">
        <v>725</v>
      </c>
      <c r="B10" s="231">
        <v>7600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</row>
    <row r="11" spans="1:26" ht="16.5" customHeight="1" x14ac:dyDescent="0.2">
      <c r="A11" s="230" t="s">
        <v>726</v>
      </c>
      <c r="B11" s="231">
        <v>9920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</row>
    <row r="12" spans="1:26" ht="16.5" customHeight="1" x14ac:dyDescent="0.2">
      <c r="A12" s="230" t="s">
        <v>727</v>
      </c>
      <c r="B12" s="231">
        <v>21100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</row>
    <row r="13" spans="1:26" ht="16.5" customHeight="1" x14ac:dyDescent="0.2">
      <c r="A13" s="230" t="s">
        <v>728</v>
      </c>
      <c r="B13" s="230" t="s">
        <v>729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</row>
    <row r="14" spans="1:26" ht="16.5" customHeight="1" x14ac:dyDescent="0.2">
      <c r="A14" s="230" t="s">
        <v>730</v>
      </c>
      <c r="B14" s="230" t="s">
        <v>729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</row>
    <row r="15" spans="1:26" ht="16.5" customHeight="1" x14ac:dyDescent="0.2">
      <c r="A15" s="230" t="s">
        <v>731</v>
      </c>
      <c r="B15" s="230" t="s">
        <v>729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</row>
    <row r="16" spans="1:26" ht="27.75" customHeight="1" x14ac:dyDescent="0.2">
      <c r="A16" s="339" t="s">
        <v>732</v>
      </c>
      <c r="B16" s="33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</row>
    <row r="17" spans="1:26" ht="16.5" customHeight="1" x14ac:dyDescent="0.2">
      <c r="A17" s="230" t="s">
        <v>723</v>
      </c>
      <c r="B17" s="231">
        <v>11710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</row>
    <row r="18" spans="1:26" ht="16.5" customHeight="1" x14ac:dyDescent="0.2">
      <c r="A18" s="230" t="s">
        <v>724</v>
      </c>
      <c r="B18" s="231">
        <v>12030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</row>
    <row r="19" spans="1:26" ht="16.5" customHeight="1" x14ac:dyDescent="0.2">
      <c r="A19" s="230" t="s">
        <v>725</v>
      </c>
      <c r="B19" s="231">
        <v>16960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</row>
    <row r="20" spans="1:26" ht="16.5" customHeight="1" x14ac:dyDescent="0.2">
      <c r="A20" s="230" t="s">
        <v>726</v>
      </c>
      <c r="B20" s="231">
        <v>20230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</row>
    <row r="21" spans="1:26" ht="16.5" customHeight="1" x14ac:dyDescent="0.2">
      <c r="A21" s="230" t="s">
        <v>727</v>
      </c>
      <c r="B21" s="231">
        <v>31415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</row>
    <row r="22" spans="1:26" ht="27.75" customHeight="1" x14ac:dyDescent="0.2">
      <c r="A22" s="339" t="s">
        <v>733</v>
      </c>
      <c r="B22" s="33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</row>
    <row r="23" spans="1:26" ht="16.5" customHeight="1" x14ac:dyDescent="0.2">
      <c r="A23" s="230" t="s">
        <v>734</v>
      </c>
      <c r="B23" s="231">
        <v>4100</v>
      </c>
      <c r="C23" s="232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</row>
    <row r="24" spans="1:26" ht="16.5" customHeight="1" x14ac:dyDescent="0.2">
      <c r="A24" s="230" t="s">
        <v>735</v>
      </c>
      <c r="B24" s="231">
        <v>7600</v>
      </c>
      <c r="C24" s="232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</row>
    <row r="25" spans="1:26" ht="27.75" customHeight="1" x14ac:dyDescent="0.2">
      <c r="A25" s="339" t="s">
        <v>736</v>
      </c>
      <c r="B25" s="33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</row>
    <row r="26" spans="1:26" ht="16.5" customHeight="1" x14ac:dyDescent="0.2">
      <c r="A26" s="230" t="s">
        <v>737</v>
      </c>
      <c r="B26" s="231">
        <v>17170</v>
      </c>
      <c r="C26" s="232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</row>
    <row r="27" spans="1:26" ht="16.5" customHeight="1" x14ac:dyDescent="0.2">
      <c r="A27" s="230" t="s">
        <v>738</v>
      </c>
      <c r="B27" s="231">
        <v>26560</v>
      </c>
      <c r="C27" s="232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</row>
    <row r="28" spans="1:26" ht="16.5" customHeight="1" x14ac:dyDescent="0.2">
      <c r="A28" s="230" t="s">
        <v>739</v>
      </c>
      <c r="B28" s="340" t="s">
        <v>740</v>
      </c>
      <c r="C28" s="232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</row>
    <row r="29" spans="1:26" ht="16.5" customHeight="1" x14ac:dyDescent="0.2">
      <c r="A29" s="230" t="s">
        <v>741</v>
      </c>
      <c r="B29" s="340"/>
      <c r="C29" s="232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</row>
    <row r="30" spans="1:26" ht="16.5" customHeight="1" x14ac:dyDescent="0.2">
      <c r="A30" s="230" t="s">
        <v>742</v>
      </c>
      <c r="B30" s="340"/>
      <c r="C30" s="232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</row>
    <row r="31" spans="1:26" ht="16.5" customHeight="1" x14ac:dyDescent="0.2">
      <c r="A31" s="230" t="s">
        <v>743</v>
      </c>
      <c r="B31" s="340"/>
      <c r="C31" s="232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</row>
    <row r="32" spans="1:26" ht="16.5" customHeight="1" x14ac:dyDescent="0.2">
      <c r="A32" s="230" t="s">
        <v>744</v>
      </c>
      <c r="B32" s="340"/>
      <c r="C32" s="232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</row>
    <row r="33" spans="1:26" ht="27.75" customHeight="1" x14ac:dyDescent="0.2">
      <c r="A33" s="339" t="s">
        <v>745</v>
      </c>
      <c r="B33" s="33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</row>
    <row r="34" spans="1:26" ht="16.5" customHeight="1" x14ac:dyDescent="0.2">
      <c r="A34" s="230" t="s">
        <v>746</v>
      </c>
      <c r="B34" s="231">
        <v>11500</v>
      </c>
      <c r="C34" s="232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</row>
    <row r="35" spans="1:26" ht="16.5" customHeight="1" x14ac:dyDescent="0.2">
      <c r="A35" s="230" t="s">
        <v>747</v>
      </c>
      <c r="B35" s="231">
        <v>16600</v>
      </c>
      <c r="C35" s="232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</row>
    <row r="36" spans="1:26" ht="27.75" customHeight="1" x14ac:dyDescent="0.2">
      <c r="A36" s="339" t="s">
        <v>748</v>
      </c>
      <c r="B36" s="33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</row>
    <row r="37" spans="1:26" ht="16.5" customHeight="1" x14ac:dyDescent="0.2">
      <c r="A37" s="230" t="s">
        <v>723</v>
      </c>
      <c r="B37" s="231">
        <v>1800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16.5" customHeight="1" x14ac:dyDescent="0.2">
      <c r="A38" s="230" t="s">
        <v>724</v>
      </c>
      <c r="B38" s="231">
        <v>1900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</row>
    <row r="39" spans="1:26" ht="16.5" customHeight="1" x14ac:dyDescent="0.2">
      <c r="A39" s="230" t="s">
        <v>725</v>
      </c>
      <c r="B39" s="231">
        <v>3000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</row>
    <row r="40" spans="1:26" ht="16.5" customHeight="1" x14ac:dyDescent="0.2">
      <c r="A40" s="230" t="s">
        <v>726</v>
      </c>
      <c r="B40" s="231">
        <v>4400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</row>
    <row r="41" spans="1:26" ht="16.5" customHeight="1" x14ac:dyDescent="0.2">
      <c r="A41" s="230" t="s">
        <v>727</v>
      </c>
      <c r="B41" s="231">
        <v>7000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</row>
    <row r="42" spans="1:26" ht="12.75" customHeight="1" x14ac:dyDescent="0.2"/>
    <row r="1048576" ht="15" customHeight="1" x14ac:dyDescent="0.2"/>
  </sheetData>
  <mergeCells count="9">
    <mergeCell ref="A25:B25"/>
    <mergeCell ref="B28:B32"/>
    <mergeCell ref="A33:B33"/>
    <mergeCell ref="A36:B36"/>
    <mergeCell ref="A1:B1"/>
    <mergeCell ref="A3:B3"/>
    <mergeCell ref="A7:B7"/>
    <mergeCell ref="A16:B16"/>
    <mergeCell ref="A22:B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opLeftCell="A16" zoomScaleNormal="100" workbookViewId="0">
      <selection activeCell="I40" sqref="I40"/>
    </sheetView>
  </sheetViews>
  <sheetFormatPr defaultRowHeight="15" x14ac:dyDescent="0.2"/>
  <cols>
    <col min="1" max="1" width="9.140625" style="226" customWidth="1"/>
    <col min="2" max="2" width="13.5703125" style="226" customWidth="1"/>
    <col min="3" max="3" width="10.42578125" style="226" customWidth="1"/>
    <col min="4" max="4" width="12.28515625" style="226" customWidth="1"/>
    <col min="5" max="5" width="9.42578125" style="226" customWidth="1"/>
    <col min="6" max="6" width="15.140625" style="226" customWidth="1"/>
    <col min="7" max="9" width="9.140625" style="226" customWidth="1"/>
    <col min="10" max="1025" width="17.28515625" style="226" customWidth="1"/>
  </cols>
  <sheetData>
    <row r="1" spans="1:14" ht="31.5" customHeight="1" x14ac:dyDescent="0.2">
      <c r="A1" s="348" t="s">
        <v>90</v>
      </c>
      <c r="B1" s="348"/>
      <c r="C1" s="348"/>
      <c r="D1" s="348"/>
      <c r="E1" s="348"/>
      <c r="F1" s="348"/>
    </row>
    <row r="2" spans="1:14" ht="21.75" customHeight="1" x14ac:dyDescent="0.2">
      <c r="A2" s="343" t="s">
        <v>854</v>
      </c>
      <c r="B2" s="343"/>
      <c r="C2" s="343"/>
      <c r="D2" s="343"/>
      <c r="E2" s="343"/>
      <c r="F2" s="343"/>
      <c r="G2" s="229"/>
      <c r="H2" s="229"/>
      <c r="I2" s="229"/>
      <c r="J2" s="229"/>
      <c r="K2" s="229"/>
      <c r="L2" s="229"/>
      <c r="M2" s="229"/>
      <c r="N2" s="229"/>
    </row>
    <row r="3" spans="1:14" s="242" customFormat="1" ht="33.75" customHeight="1" x14ac:dyDescent="0.2">
      <c r="A3" s="342" t="s">
        <v>596</v>
      </c>
      <c r="B3" s="342"/>
      <c r="C3" s="241" t="s">
        <v>752</v>
      </c>
      <c r="D3" s="241" t="s">
        <v>855</v>
      </c>
      <c r="E3" s="241" t="s">
        <v>836</v>
      </c>
      <c r="F3" s="241" t="s">
        <v>10</v>
      </c>
    </row>
    <row r="4" spans="1:14" ht="15" customHeight="1" x14ac:dyDescent="0.2">
      <c r="A4" s="345" t="s">
        <v>856</v>
      </c>
      <c r="B4" s="345"/>
      <c r="C4" s="243">
        <v>1.6</v>
      </c>
      <c r="D4" s="77">
        <v>12</v>
      </c>
      <c r="E4" s="77">
        <v>30</v>
      </c>
      <c r="F4" s="346" t="s">
        <v>889</v>
      </c>
      <c r="G4" s="229"/>
      <c r="H4" s="229"/>
      <c r="I4" s="229"/>
      <c r="J4" s="229"/>
      <c r="K4" s="229"/>
      <c r="L4" s="229"/>
      <c r="M4" s="229"/>
      <c r="N4" s="229"/>
    </row>
    <row r="5" spans="1:14" ht="15" customHeight="1" x14ac:dyDescent="0.2">
      <c r="A5" s="345"/>
      <c r="B5" s="345"/>
      <c r="C5" s="243">
        <v>1.6</v>
      </c>
      <c r="D5" s="77">
        <v>20</v>
      </c>
      <c r="E5" s="77">
        <v>35</v>
      </c>
      <c r="F5" s="346"/>
      <c r="G5" s="229"/>
      <c r="H5" s="229"/>
      <c r="I5" s="229"/>
      <c r="J5" s="229"/>
      <c r="K5" s="229"/>
      <c r="L5" s="229"/>
      <c r="M5" s="229"/>
      <c r="N5" s="229"/>
    </row>
    <row r="6" spans="1:14" ht="15" customHeight="1" x14ac:dyDescent="0.2">
      <c r="A6" s="345"/>
      <c r="B6" s="345"/>
      <c r="C6" s="243">
        <v>1.6</v>
      </c>
      <c r="D6" s="244">
        <v>30</v>
      </c>
      <c r="E6" s="244">
        <v>40</v>
      </c>
      <c r="F6" s="346"/>
      <c r="G6" s="229"/>
      <c r="H6" s="229"/>
      <c r="I6" s="229"/>
      <c r="J6" s="229"/>
      <c r="K6" s="229"/>
      <c r="L6" s="229"/>
      <c r="M6" s="229"/>
      <c r="N6" s="229"/>
    </row>
    <row r="7" spans="1:14" ht="15" customHeight="1" x14ac:dyDescent="0.2">
      <c r="A7" s="345" t="s">
        <v>857</v>
      </c>
      <c r="B7" s="345"/>
      <c r="C7" s="77">
        <v>3.2</v>
      </c>
      <c r="D7" s="77">
        <v>12</v>
      </c>
      <c r="E7" s="244">
        <v>54</v>
      </c>
      <c r="F7" s="346" t="s">
        <v>890</v>
      </c>
      <c r="G7" s="229"/>
      <c r="H7" s="229"/>
      <c r="I7" s="229"/>
      <c r="J7" s="229"/>
      <c r="K7" s="229"/>
      <c r="L7" s="229"/>
      <c r="M7" s="229"/>
      <c r="N7" s="229"/>
    </row>
    <row r="8" spans="1:14" ht="15" customHeight="1" x14ac:dyDescent="0.2">
      <c r="A8" s="345"/>
      <c r="B8" s="345"/>
      <c r="C8" s="77">
        <v>3.2</v>
      </c>
      <c r="D8" s="245">
        <v>20</v>
      </c>
      <c r="E8" s="244">
        <v>58</v>
      </c>
      <c r="F8" s="346"/>
      <c r="G8" s="229"/>
      <c r="H8" s="229"/>
      <c r="I8" s="229"/>
      <c r="J8" s="229"/>
      <c r="K8" s="229"/>
      <c r="L8" s="229"/>
      <c r="M8" s="229"/>
      <c r="N8" s="229"/>
    </row>
    <row r="9" spans="1:14" ht="15" customHeight="1" x14ac:dyDescent="0.2">
      <c r="A9" s="345"/>
      <c r="B9" s="345"/>
      <c r="C9" s="77">
        <v>3.2</v>
      </c>
      <c r="D9" s="245">
        <v>30</v>
      </c>
      <c r="E9" s="77">
        <v>62</v>
      </c>
      <c r="F9" s="346"/>
      <c r="G9" s="229"/>
      <c r="H9" s="229"/>
      <c r="I9" s="229"/>
      <c r="J9" s="229"/>
      <c r="K9" s="229"/>
      <c r="L9" s="229"/>
      <c r="M9" s="229"/>
      <c r="N9" s="229"/>
    </row>
    <row r="10" spans="1:14" ht="15" customHeight="1" x14ac:dyDescent="0.2">
      <c r="A10" s="151"/>
      <c r="B10" s="151"/>
      <c r="C10" s="151"/>
      <c r="D10" s="151"/>
      <c r="E10" s="151"/>
      <c r="F10" s="151"/>
      <c r="G10" s="229"/>
      <c r="H10" s="229"/>
      <c r="I10" s="229"/>
      <c r="J10" s="229"/>
      <c r="K10" s="229"/>
      <c r="L10" s="229"/>
      <c r="M10" s="229"/>
      <c r="N10" s="229"/>
    </row>
    <row r="11" spans="1:14" ht="21.75" customHeight="1" x14ac:dyDescent="0.2">
      <c r="A11" s="343" t="s">
        <v>858</v>
      </c>
      <c r="B11" s="343"/>
      <c r="C11" s="343"/>
      <c r="D11" s="343"/>
      <c r="E11" s="343"/>
      <c r="F11" s="343"/>
      <c r="G11" s="229"/>
      <c r="H11" s="229"/>
      <c r="I11" s="229"/>
      <c r="J11" s="229"/>
      <c r="K11" s="229"/>
      <c r="L11" s="229"/>
      <c r="M11" s="229"/>
      <c r="N11" s="229"/>
    </row>
    <row r="12" spans="1:14" s="242" customFormat="1" ht="33.75" customHeight="1" x14ac:dyDescent="0.2">
      <c r="A12" s="342" t="s">
        <v>596</v>
      </c>
      <c r="B12" s="342"/>
      <c r="C12" s="241" t="s">
        <v>752</v>
      </c>
      <c r="D12" s="241" t="s">
        <v>855</v>
      </c>
      <c r="E12" s="241" t="s">
        <v>836</v>
      </c>
      <c r="F12" s="241" t="s">
        <v>10</v>
      </c>
    </row>
    <row r="13" spans="1:14" ht="15" customHeight="1" x14ac:dyDescent="0.2">
      <c r="A13" s="347" t="s">
        <v>859</v>
      </c>
      <c r="B13" s="347"/>
      <c r="C13" s="245">
        <v>0.8</v>
      </c>
      <c r="D13" s="245">
        <v>20</v>
      </c>
      <c r="E13" s="245">
        <v>16</v>
      </c>
      <c r="F13" s="246" t="s">
        <v>16</v>
      </c>
      <c r="G13" s="229"/>
      <c r="H13" s="229"/>
      <c r="I13" s="229"/>
      <c r="J13" s="229"/>
      <c r="K13" s="229"/>
      <c r="L13" s="229"/>
      <c r="M13" s="229"/>
      <c r="N13" s="229"/>
    </row>
    <row r="14" spans="1:14" ht="15" customHeight="1" x14ac:dyDescent="0.2">
      <c r="A14" s="341" t="s">
        <v>860</v>
      </c>
      <c r="B14" s="341"/>
      <c r="C14" s="247">
        <v>1.6</v>
      </c>
      <c r="D14" s="248">
        <v>20</v>
      </c>
      <c r="E14" s="248">
        <v>35</v>
      </c>
      <c r="F14" s="246" t="s">
        <v>16</v>
      </c>
      <c r="G14" s="229"/>
      <c r="H14" s="229"/>
      <c r="I14" s="229"/>
      <c r="J14" s="229"/>
      <c r="K14" s="229"/>
      <c r="L14" s="229"/>
      <c r="M14" s="229"/>
      <c r="N14" s="229"/>
    </row>
    <row r="15" spans="1:14" ht="15" customHeight="1" x14ac:dyDescent="0.2">
      <c r="A15" s="341" t="s">
        <v>861</v>
      </c>
      <c r="B15" s="341"/>
      <c r="C15" s="243">
        <v>3.2</v>
      </c>
      <c r="D15" s="77">
        <v>20</v>
      </c>
      <c r="E15" s="77">
        <v>58</v>
      </c>
      <c r="F15" s="246" t="s">
        <v>16</v>
      </c>
      <c r="G15" s="229"/>
      <c r="H15" s="229"/>
      <c r="I15" s="229"/>
      <c r="J15" s="229"/>
      <c r="K15" s="229"/>
      <c r="L15" s="229"/>
      <c r="M15" s="229"/>
      <c r="N15" s="229"/>
    </row>
    <row r="16" spans="1:14" ht="15" customHeight="1" x14ac:dyDescent="0.2">
      <c r="A16" s="341" t="s">
        <v>862</v>
      </c>
      <c r="B16" s="341"/>
      <c r="C16" s="243">
        <v>5.4</v>
      </c>
      <c r="D16" s="77">
        <v>20</v>
      </c>
      <c r="E16" s="77">
        <v>90.3</v>
      </c>
      <c r="F16" s="246" t="s">
        <v>16</v>
      </c>
      <c r="G16" s="229"/>
      <c r="H16" s="229"/>
      <c r="I16" s="229"/>
      <c r="J16" s="229"/>
      <c r="K16" s="229"/>
      <c r="L16" s="229"/>
      <c r="M16" s="229"/>
      <c r="N16" s="229"/>
    </row>
    <row r="17" spans="1:14" ht="15" customHeight="1" x14ac:dyDescent="0.2">
      <c r="A17" s="151"/>
      <c r="B17" s="151"/>
      <c r="C17" s="151"/>
      <c r="D17" s="151"/>
      <c r="E17" s="151"/>
      <c r="F17" s="151"/>
      <c r="G17" s="229"/>
      <c r="H17" s="229"/>
      <c r="I17" s="229"/>
      <c r="J17" s="229"/>
      <c r="K17" s="229"/>
      <c r="L17" s="229"/>
      <c r="M17" s="229"/>
      <c r="N17" s="229"/>
    </row>
    <row r="18" spans="1:14" ht="21.75" customHeight="1" x14ac:dyDescent="0.2">
      <c r="A18" s="343" t="s">
        <v>863</v>
      </c>
      <c r="B18" s="343"/>
      <c r="C18" s="343"/>
      <c r="D18" s="343"/>
      <c r="E18" s="343"/>
      <c r="F18" s="343"/>
      <c r="G18" s="229"/>
      <c r="H18" s="229"/>
      <c r="I18" s="229"/>
      <c r="J18" s="229"/>
      <c r="K18" s="229"/>
      <c r="L18" s="229"/>
      <c r="M18" s="229"/>
      <c r="N18" s="229"/>
    </row>
    <row r="19" spans="1:14" s="242" customFormat="1" ht="45.75" customHeight="1" x14ac:dyDescent="0.2">
      <c r="A19" s="342" t="s">
        <v>596</v>
      </c>
      <c r="B19" s="342"/>
      <c r="C19" s="241" t="s">
        <v>864</v>
      </c>
      <c r="D19" s="241" t="s">
        <v>855</v>
      </c>
      <c r="E19" s="241" t="s">
        <v>836</v>
      </c>
      <c r="F19" s="241" t="s">
        <v>10</v>
      </c>
    </row>
    <row r="20" spans="1:14" ht="15.75" customHeight="1" x14ac:dyDescent="0.2">
      <c r="A20" s="345" t="s">
        <v>865</v>
      </c>
      <c r="B20" s="345"/>
      <c r="C20" s="245">
        <v>0.25</v>
      </c>
      <c r="D20" s="249">
        <v>10</v>
      </c>
      <c r="E20" s="245">
        <v>5</v>
      </c>
      <c r="F20" s="246">
        <v>9069</v>
      </c>
      <c r="G20" s="229"/>
      <c r="H20" s="229"/>
      <c r="I20" s="229"/>
      <c r="J20" s="229"/>
      <c r="K20" s="229"/>
      <c r="L20" s="229"/>
      <c r="M20" s="229"/>
      <c r="N20" s="229"/>
    </row>
    <row r="21" spans="1:14" ht="15" customHeight="1" x14ac:dyDescent="0.2">
      <c r="A21" s="341" t="s">
        <v>866</v>
      </c>
      <c r="B21" s="341"/>
      <c r="C21" s="245">
        <v>0.5</v>
      </c>
      <c r="D21" s="245">
        <v>15</v>
      </c>
      <c r="E21" s="245">
        <v>15</v>
      </c>
      <c r="F21" s="246" t="s">
        <v>16</v>
      </c>
      <c r="G21" s="229"/>
      <c r="H21" s="229"/>
      <c r="I21" s="229"/>
      <c r="J21" s="229"/>
      <c r="K21" s="229"/>
      <c r="L21" s="229"/>
      <c r="M21" s="229"/>
      <c r="N21" s="229"/>
    </row>
    <row r="22" spans="1:14" ht="15" customHeight="1" x14ac:dyDescent="0.2">
      <c r="A22" s="341" t="s">
        <v>867</v>
      </c>
      <c r="B22" s="341"/>
      <c r="C22" s="245">
        <v>1.5</v>
      </c>
      <c r="D22" s="245">
        <v>45</v>
      </c>
      <c r="E22" s="245">
        <v>73</v>
      </c>
      <c r="F22" s="246" t="s">
        <v>16</v>
      </c>
      <c r="G22" s="229"/>
      <c r="H22" s="229"/>
      <c r="I22" s="229"/>
      <c r="J22" s="229"/>
      <c r="K22" s="229"/>
      <c r="L22" s="229"/>
      <c r="M22" s="229"/>
      <c r="N22" s="229"/>
    </row>
    <row r="23" spans="1:14" ht="15" customHeight="1" x14ac:dyDescent="0.2">
      <c r="A23" s="341" t="s">
        <v>868</v>
      </c>
      <c r="B23" s="341"/>
      <c r="C23" s="245">
        <v>0.63</v>
      </c>
      <c r="D23" s="245">
        <v>6</v>
      </c>
      <c r="E23" s="245">
        <v>8</v>
      </c>
      <c r="F23" s="246">
        <v>5820</v>
      </c>
      <c r="G23" s="229"/>
      <c r="H23" s="229"/>
      <c r="I23" s="229"/>
      <c r="J23" s="229"/>
      <c r="K23" s="229"/>
      <c r="L23" s="229"/>
      <c r="M23" s="229"/>
      <c r="N23" s="229"/>
    </row>
    <row r="24" spans="1:14" ht="15" customHeight="1" x14ac:dyDescent="0.2">
      <c r="A24" s="341" t="s">
        <v>869</v>
      </c>
      <c r="B24" s="341"/>
      <c r="C24" s="250">
        <v>1.6</v>
      </c>
      <c r="D24" s="250">
        <v>6</v>
      </c>
      <c r="E24" s="250">
        <v>12</v>
      </c>
      <c r="F24" s="251">
        <v>8429</v>
      </c>
      <c r="G24" s="229"/>
      <c r="H24" s="229"/>
      <c r="I24" s="229"/>
      <c r="J24" s="229"/>
      <c r="K24" s="229"/>
      <c r="L24" s="229"/>
      <c r="M24" s="229"/>
      <c r="N24" s="229"/>
    </row>
    <row r="25" spans="1:14" ht="15" customHeight="1" x14ac:dyDescent="0.2">
      <c r="A25" s="341" t="s">
        <v>870</v>
      </c>
      <c r="B25" s="341"/>
      <c r="C25" s="250">
        <v>1</v>
      </c>
      <c r="D25" s="250">
        <v>40</v>
      </c>
      <c r="E25" s="250">
        <v>33</v>
      </c>
      <c r="F25" s="251">
        <v>31230</v>
      </c>
      <c r="G25" s="229"/>
      <c r="H25" s="229"/>
      <c r="I25" s="229"/>
      <c r="J25" s="229"/>
      <c r="K25" s="229"/>
      <c r="L25" s="229"/>
      <c r="M25" s="229"/>
      <c r="N25" s="229"/>
    </row>
    <row r="26" spans="1:14" ht="15" customHeight="1" x14ac:dyDescent="0.2">
      <c r="A26" s="344" t="s">
        <v>871</v>
      </c>
      <c r="B26" s="344"/>
      <c r="C26" s="250">
        <v>1</v>
      </c>
      <c r="D26" s="250" t="s">
        <v>93</v>
      </c>
      <c r="E26" s="250">
        <v>79</v>
      </c>
      <c r="F26" s="251">
        <v>59082</v>
      </c>
      <c r="G26" s="229"/>
      <c r="H26" s="229"/>
      <c r="I26" s="229"/>
      <c r="J26" s="229"/>
      <c r="K26" s="229"/>
      <c r="L26" s="229"/>
      <c r="M26" s="229"/>
      <c r="N26" s="229"/>
    </row>
    <row r="27" spans="1:14" ht="15" customHeight="1" x14ac:dyDescent="0.2">
      <c r="A27" s="341" t="s">
        <v>872</v>
      </c>
      <c r="B27" s="341"/>
      <c r="C27" s="245">
        <v>2</v>
      </c>
      <c r="D27" s="245" t="s">
        <v>93</v>
      </c>
      <c r="E27" s="245">
        <v>180</v>
      </c>
      <c r="F27" s="246">
        <v>113820</v>
      </c>
      <c r="G27" s="229"/>
      <c r="H27" s="229"/>
      <c r="I27" s="229"/>
      <c r="J27" s="229"/>
      <c r="K27" s="229"/>
      <c r="L27" s="229"/>
      <c r="M27" s="229"/>
      <c r="N27" s="229"/>
    </row>
    <row r="28" spans="1:14" ht="15" customHeight="1" x14ac:dyDescent="0.2">
      <c r="A28" s="341" t="s">
        <v>873</v>
      </c>
      <c r="B28" s="341"/>
      <c r="C28" s="245">
        <v>3</v>
      </c>
      <c r="D28" s="245" t="s">
        <v>93</v>
      </c>
      <c r="E28" s="245">
        <v>240</v>
      </c>
      <c r="F28" s="246">
        <v>137250</v>
      </c>
      <c r="G28" s="229"/>
      <c r="H28" s="229"/>
      <c r="I28" s="229"/>
      <c r="J28" s="229"/>
      <c r="K28" s="229"/>
      <c r="L28" s="229"/>
      <c r="M28" s="229"/>
      <c r="N28" s="229"/>
    </row>
    <row r="29" spans="1:14" ht="15" customHeight="1" x14ac:dyDescent="0.2">
      <c r="A29" s="341" t="s">
        <v>874</v>
      </c>
      <c r="B29" s="341"/>
      <c r="C29" s="245">
        <v>5</v>
      </c>
      <c r="D29" s="245" t="s">
        <v>93</v>
      </c>
      <c r="E29" s="245">
        <v>320</v>
      </c>
      <c r="F29" s="246">
        <v>203475</v>
      </c>
      <c r="G29" s="229"/>
      <c r="H29" s="229"/>
      <c r="I29" s="229"/>
      <c r="J29" s="229"/>
      <c r="K29" s="229"/>
      <c r="L29" s="229"/>
      <c r="M29" s="229"/>
      <c r="N29" s="229"/>
    </row>
    <row r="30" spans="1:14" ht="15" customHeight="1" x14ac:dyDescent="0.2">
      <c r="A30" s="341" t="s">
        <v>885</v>
      </c>
      <c r="B30" s="341"/>
      <c r="C30" s="245">
        <v>8</v>
      </c>
      <c r="D30" s="245" t="s">
        <v>93</v>
      </c>
      <c r="E30" s="245" t="s">
        <v>93</v>
      </c>
      <c r="F30" s="246">
        <v>488400</v>
      </c>
      <c r="G30" s="229"/>
      <c r="H30" s="229"/>
      <c r="I30" s="229"/>
      <c r="J30" s="229"/>
      <c r="K30" s="229"/>
      <c r="L30" s="229"/>
      <c r="M30" s="229"/>
      <c r="N30" s="229"/>
    </row>
    <row r="31" spans="1:14" ht="15" customHeight="1" x14ac:dyDescent="0.2">
      <c r="A31" s="341" t="s">
        <v>875</v>
      </c>
      <c r="B31" s="341"/>
      <c r="C31" s="245">
        <v>1</v>
      </c>
      <c r="D31" s="245">
        <v>40</v>
      </c>
      <c r="E31" s="245">
        <v>24</v>
      </c>
      <c r="F31" s="246">
        <v>26436</v>
      </c>
      <c r="G31" s="229"/>
      <c r="H31" s="229"/>
      <c r="I31" s="229"/>
      <c r="J31" s="229"/>
      <c r="K31" s="229"/>
      <c r="L31" s="229"/>
      <c r="M31" s="229"/>
      <c r="N31" s="229"/>
    </row>
    <row r="32" spans="1:14" ht="15" customHeight="1" x14ac:dyDescent="0.2">
      <c r="A32" s="341" t="s">
        <v>876</v>
      </c>
      <c r="B32" s="341"/>
      <c r="C32" s="245">
        <v>1.5</v>
      </c>
      <c r="D32" s="245">
        <v>40</v>
      </c>
      <c r="E32" s="245">
        <v>32</v>
      </c>
      <c r="F32" s="246">
        <v>27952</v>
      </c>
      <c r="G32" s="229"/>
      <c r="H32" s="229"/>
      <c r="I32" s="229"/>
      <c r="J32" s="229"/>
      <c r="K32" s="229"/>
      <c r="L32" s="229"/>
      <c r="M32" s="229"/>
      <c r="N32" s="229"/>
    </row>
    <row r="33" spans="1:14" ht="15" customHeight="1" x14ac:dyDescent="0.2">
      <c r="A33" s="341" t="s">
        <v>877</v>
      </c>
      <c r="B33" s="341"/>
      <c r="C33" s="245">
        <v>0.25</v>
      </c>
      <c r="D33" s="245">
        <v>25</v>
      </c>
      <c r="E33" s="245">
        <v>11</v>
      </c>
      <c r="F33" s="246">
        <v>10980</v>
      </c>
      <c r="G33" s="229"/>
      <c r="H33" s="229"/>
      <c r="I33" s="229"/>
      <c r="J33" s="229"/>
      <c r="K33" s="229"/>
      <c r="L33" s="229"/>
      <c r="M33" s="229"/>
      <c r="N33" s="229"/>
    </row>
    <row r="34" spans="1:14" ht="15" customHeight="1" x14ac:dyDescent="0.2">
      <c r="A34" s="341" t="s">
        <v>878</v>
      </c>
      <c r="B34" s="341"/>
      <c r="C34" s="245">
        <v>0.5</v>
      </c>
      <c r="D34" s="245">
        <v>4</v>
      </c>
      <c r="E34" s="245">
        <v>6</v>
      </c>
      <c r="F34" s="246" t="s">
        <v>16</v>
      </c>
      <c r="G34" s="229"/>
      <c r="H34" s="229"/>
      <c r="I34" s="229"/>
      <c r="J34" s="229"/>
      <c r="K34" s="229"/>
      <c r="L34" s="229"/>
      <c r="M34" s="229"/>
      <c r="N34" s="229"/>
    </row>
    <row r="35" spans="1:14" ht="12.75" customHeight="1" x14ac:dyDescent="0.2">
      <c r="A35" s="151"/>
      <c r="B35" s="151"/>
      <c r="C35" s="151"/>
      <c r="D35" s="151"/>
      <c r="E35" s="151"/>
      <c r="F35" s="151"/>
      <c r="G35" s="229"/>
      <c r="H35" s="229"/>
      <c r="I35" s="229"/>
      <c r="J35" s="229"/>
      <c r="K35" s="229"/>
      <c r="L35" s="229"/>
      <c r="M35" s="229"/>
      <c r="N35" s="229"/>
    </row>
    <row r="36" spans="1:14" ht="21.75" customHeight="1" x14ac:dyDescent="0.2">
      <c r="A36" s="343" t="s">
        <v>879</v>
      </c>
      <c r="B36" s="343"/>
      <c r="C36" s="343"/>
      <c r="D36" s="343"/>
      <c r="E36" s="343"/>
      <c r="F36" s="343"/>
      <c r="G36" s="229"/>
      <c r="H36" s="229"/>
      <c r="I36" s="229"/>
      <c r="J36" s="229"/>
      <c r="K36" s="229"/>
      <c r="L36" s="229"/>
      <c r="M36" s="229"/>
      <c r="N36" s="229"/>
    </row>
    <row r="37" spans="1:14" s="242" customFormat="1" ht="46.5" customHeight="1" x14ac:dyDescent="0.2">
      <c r="A37" s="342" t="s">
        <v>596</v>
      </c>
      <c r="B37" s="342"/>
      <c r="C37" s="241" t="s">
        <v>864</v>
      </c>
      <c r="D37" s="241" t="s">
        <v>855</v>
      </c>
      <c r="E37" s="241" t="s">
        <v>836</v>
      </c>
      <c r="F37" s="241" t="s">
        <v>10</v>
      </c>
    </row>
    <row r="38" spans="1:14" ht="14.25" customHeight="1" x14ac:dyDescent="0.2">
      <c r="A38" s="341" t="s">
        <v>880</v>
      </c>
      <c r="B38" s="341"/>
      <c r="C38" s="245">
        <v>0.25</v>
      </c>
      <c r="D38" s="245">
        <v>20</v>
      </c>
      <c r="E38" s="245">
        <v>10</v>
      </c>
      <c r="F38" s="252" t="s">
        <v>16</v>
      </c>
      <c r="G38" s="229"/>
      <c r="H38" s="229"/>
      <c r="I38" s="229"/>
      <c r="J38" s="229"/>
      <c r="K38" s="229"/>
      <c r="L38" s="229"/>
      <c r="M38" s="229"/>
      <c r="N38" s="229"/>
    </row>
    <row r="39" spans="1:14" ht="14.25" customHeight="1" x14ac:dyDescent="0.2">
      <c r="A39" s="341" t="s">
        <v>881</v>
      </c>
      <c r="B39" s="341"/>
      <c r="C39" s="245">
        <v>0.5</v>
      </c>
      <c r="D39" s="245">
        <v>25</v>
      </c>
      <c r="E39" s="245">
        <v>16</v>
      </c>
      <c r="F39" s="252" t="s">
        <v>16</v>
      </c>
      <c r="G39" s="229"/>
      <c r="H39" s="229"/>
      <c r="I39" s="229"/>
      <c r="J39" s="229"/>
      <c r="K39" s="229"/>
      <c r="L39" s="229"/>
      <c r="M39" s="229"/>
      <c r="N39" s="229"/>
    </row>
    <row r="40" spans="1:14" ht="14.25" customHeight="1" x14ac:dyDescent="0.2">
      <c r="A40" s="341" t="s">
        <v>882</v>
      </c>
      <c r="B40" s="341"/>
      <c r="C40" s="245">
        <v>1</v>
      </c>
      <c r="D40" s="245">
        <v>30</v>
      </c>
      <c r="E40" s="245">
        <v>40</v>
      </c>
      <c r="F40" s="252" t="s">
        <v>16</v>
      </c>
      <c r="G40" s="229"/>
      <c r="H40" s="229"/>
      <c r="I40" s="229"/>
      <c r="J40" s="229"/>
      <c r="K40" s="229"/>
      <c r="L40" s="229"/>
      <c r="M40" s="229"/>
      <c r="N40" s="229"/>
    </row>
    <row r="41" spans="1:14" ht="14.25" customHeight="1" x14ac:dyDescent="0.2">
      <c r="A41" s="341" t="s">
        <v>883</v>
      </c>
      <c r="B41" s="341"/>
      <c r="C41" s="245">
        <v>2</v>
      </c>
      <c r="D41" s="245">
        <v>30</v>
      </c>
      <c r="E41" s="245">
        <v>67</v>
      </c>
      <c r="F41" s="252" t="s">
        <v>16</v>
      </c>
      <c r="G41" s="229"/>
      <c r="H41" s="229"/>
      <c r="I41" s="229"/>
      <c r="J41" s="229"/>
      <c r="K41" s="229"/>
      <c r="L41" s="229"/>
      <c r="M41" s="229"/>
      <c r="N41" s="229"/>
    </row>
    <row r="42" spans="1:14" ht="12.75" customHeight="1" x14ac:dyDescent="0.2">
      <c r="A42" s="151"/>
      <c r="B42" s="151"/>
      <c r="C42" s="151"/>
      <c r="D42" s="151"/>
      <c r="E42" s="151"/>
      <c r="F42" s="151"/>
      <c r="G42" s="229"/>
      <c r="H42" s="229"/>
      <c r="I42" s="229"/>
      <c r="J42" s="229"/>
      <c r="K42" s="229"/>
      <c r="L42" s="229"/>
      <c r="M42" s="229"/>
      <c r="N42" s="229"/>
    </row>
    <row r="43" spans="1:14" ht="12.75" customHeight="1" x14ac:dyDescent="0.2">
      <c r="A43" s="151"/>
      <c r="B43" s="151"/>
      <c r="C43" s="151"/>
      <c r="D43" s="151"/>
      <c r="E43" s="151"/>
      <c r="F43" s="151"/>
      <c r="G43" s="229"/>
      <c r="H43" s="229"/>
      <c r="I43" s="229"/>
      <c r="J43" s="229"/>
      <c r="K43" s="229"/>
      <c r="L43" s="229"/>
      <c r="M43" s="229"/>
      <c r="N43" s="229"/>
    </row>
  </sheetData>
  <mergeCells count="36">
    <mergeCell ref="A1:F1"/>
    <mergeCell ref="A2:F2"/>
    <mergeCell ref="A3:B3"/>
    <mergeCell ref="A4:B6"/>
    <mergeCell ref="F4:F6"/>
    <mergeCell ref="A7:B9"/>
    <mergeCell ref="F7:F9"/>
    <mergeCell ref="A11:F11"/>
    <mergeCell ref="A12:B12"/>
    <mergeCell ref="A13:B13"/>
    <mergeCell ref="A14:B14"/>
    <mergeCell ref="A15:B15"/>
    <mergeCell ref="A16:B16"/>
    <mergeCell ref="A18:F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1:B41"/>
    <mergeCell ref="A31:B31"/>
    <mergeCell ref="A32:B32"/>
    <mergeCell ref="A33:B33"/>
    <mergeCell ref="A34:B34"/>
    <mergeCell ref="A36:F36"/>
    <mergeCell ref="A30:B30"/>
    <mergeCell ref="A37:B37"/>
    <mergeCell ref="A38:B38"/>
    <mergeCell ref="A39:B39"/>
    <mergeCell ref="A40:B4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view="pageBreakPreview" zoomScaleNormal="100" zoomScaleSheetLayoutView="100" workbookViewId="0">
      <selection activeCell="G18" sqref="G18"/>
    </sheetView>
  </sheetViews>
  <sheetFormatPr defaultRowHeight="12.75" x14ac:dyDescent="0.2"/>
  <cols>
    <col min="2" max="2" width="20.7109375" customWidth="1"/>
    <col min="10" max="10" width="12.42578125" customWidth="1"/>
  </cols>
  <sheetData>
    <row r="1" spans="1:10" x14ac:dyDescent="0.2">
      <c r="A1" s="350" t="s">
        <v>749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2.75" customHeight="1" x14ac:dyDescent="0.2">
      <c r="A2" s="351" t="s">
        <v>90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x14ac:dyDescent="0.2">
      <c r="A3" s="316" t="s">
        <v>750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51" x14ac:dyDescent="0.2">
      <c r="A4" s="205" t="s">
        <v>204</v>
      </c>
      <c r="B4" s="205" t="s">
        <v>596</v>
      </c>
      <c r="C4" s="205" t="s">
        <v>751</v>
      </c>
      <c r="D4" s="205" t="s">
        <v>752</v>
      </c>
      <c r="E4" s="205" t="s">
        <v>753</v>
      </c>
      <c r="F4" s="205" t="s">
        <v>754</v>
      </c>
      <c r="G4" s="205" t="s">
        <v>755</v>
      </c>
      <c r="H4" s="205" t="s">
        <v>756</v>
      </c>
      <c r="I4" s="205" t="s">
        <v>757</v>
      </c>
      <c r="J4" s="233" t="s">
        <v>10</v>
      </c>
    </row>
    <row r="5" spans="1:10" x14ac:dyDescent="0.2">
      <c r="A5" s="234">
        <v>1</v>
      </c>
      <c r="B5" s="235" t="s">
        <v>758</v>
      </c>
      <c r="C5" s="234">
        <v>220</v>
      </c>
      <c r="D5" s="234">
        <v>0.25</v>
      </c>
      <c r="E5" s="234">
        <v>50</v>
      </c>
      <c r="F5" s="234">
        <v>5.0999999999999996</v>
      </c>
      <c r="G5" s="234">
        <v>0.24</v>
      </c>
      <c r="H5" s="234">
        <v>1.5</v>
      </c>
      <c r="I5" s="234" t="s">
        <v>759</v>
      </c>
      <c r="J5" s="224" t="s">
        <v>760</v>
      </c>
    </row>
    <row r="6" spans="1:10" x14ac:dyDescent="0.2">
      <c r="A6" s="234">
        <v>2</v>
      </c>
      <c r="B6" s="235" t="s">
        <v>761</v>
      </c>
      <c r="C6" s="234">
        <v>380</v>
      </c>
      <c r="D6" s="234">
        <v>0.2</v>
      </c>
      <c r="E6" s="234">
        <v>50</v>
      </c>
      <c r="F6" s="234">
        <v>5.0999999999999996</v>
      </c>
      <c r="G6" s="234">
        <v>0.24</v>
      </c>
      <c r="H6" s="234">
        <v>1.5</v>
      </c>
      <c r="I6" s="234" t="s">
        <v>759</v>
      </c>
      <c r="J6" s="224">
        <v>91200</v>
      </c>
    </row>
    <row r="7" spans="1:10" x14ac:dyDescent="0.2">
      <c r="A7" s="234">
        <v>3</v>
      </c>
      <c r="B7" s="235" t="s">
        <v>762</v>
      </c>
      <c r="C7" s="234">
        <v>220</v>
      </c>
      <c r="D7" s="234">
        <v>0.3</v>
      </c>
      <c r="E7" s="234">
        <v>150</v>
      </c>
      <c r="F7" s="234">
        <v>5.0999999999999996</v>
      </c>
      <c r="G7" s="234">
        <v>0.34</v>
      </c>
      <c r="H7" s="234">
        <v>1.5</v>
      </c>
      <c r="I7" s="234" t="s">
        <v>759</v>
      </c>
      <c r="J7" s="224" t="s">
        <v>760</v>
      </c>
    </row>
    <row r="8" spans="1:10" x14ac:dyDescent="0.2">
      <c r="A8" s="234">
        <v>4</v>
      </c>
      <c r="B8" s="235" t="s">
        <v>763</v>
      </c>
      <c r="C8" s="234">
        <v>380</v>
      </c>
      <c r="D8" s="234">
        <v>0.35</v>
      </c>
      <c r="E8" s="234">
        <v>80</v>
      </c>
      <c r="F8" s="234">
        <v>5.0999999999999996</v>
      </c>
      <c r="G8" s="234">
        <v>0.34</v>
      </c>
      <c r="H8" s="234">
        <v>1.5</v>
      </c>
      <c r="I8" s="234" t="s">
        <v>759</v>
      </c>
      <c r="J8" s="224">
        <v>94500</v>
      </c>
    </row>
    <row r="9" spans="1:10" x14ac:dyDescent="0.2">
      <c r="A9" s="234">
        <v>5</v>
      </c>
      <c r="B9" s="235" t="s">
        <v>764</v>
      </c>
      <c r="C9" s="234">
        <v>380</v>
      </c>
      <c r="D9" s="234">
        <v>0.5</v>
      </c>
      <c r="E9" s="234">
        <v>80</v>
      </c>
      <c r="F9" s="234">
        <v>6.9</v>
      </c>
      <c r="G9" s="234">
        <v>0.34</v>
      </c>
      <c r="H9" s="234">
        <v>2.2000000000000002</v>
      </c>
      <c r="I9" s="234" t="s">
        <v>759</v>
      </c>
      <c r="J9" s="224">
        <v>125300</v>
      </c>
    </row>
    <row r="10" spans="1:10" x14ac:dyDescent="0.2">
      <c r="A10" s="234">
        <v>6</v>
      </c>
      <c r="B10" s="269" t="s">
        <v>765</v>
      </c>
      <c r="C10" s="266">
        <v>380</v>
      </c>
      <c r="D10" s="266">
        <v>0.42</v>
      </c>
      <c r="E10" s="266">
        <v>80</v>
      </c>
      <c r="F10" s="266">
        <v>6.9</v>
      </c>
      <c r="G10" s="266">
        <v>0.72</v>
      </c>
      <c r="H10" s="266">
        <v>3.2</v>
      </c>
      <c r="I10" s="266" t="s">
        <v>759</v>
      </c>
      <c r="J10" s="267">
        <v>130800</v>
      </c>
    </row>
    <row r="11" spans="1:10" x14ac:dyDescent="0.2">
      <c r="A11" s="234">
        <v>7</v>
      </c>
      <c r="B11" s="269" t="s">
        <v>766</v>
      </c>
      <c r="C11" s="266">
        <v>380</v>
      </c>
      <c r="D11" s="266">
        <v>0.42</v>
      </c>
      <c r="E11" s="266">
        <v>80</v>
      </c>
      <c r="F11" s="266">
        <v>6.9</v>
      </c>
      <c r="G11" s="266">
        <v>0.45</v>
      </c>
      <c r="H11" s="266">
        <v>3</v>
      </c>
      <c r="I11" s="266" t="s">
        <v>759</v>
      </c>
      <c r="J11" s="267" t="s">
        <v>767</v>
      </c>
    </row>
    <row r="12" spans="1:10" x14ac:dyDescent="0.2">
      <c r="A12" s="234">
        <v>8</v>
      </c>
      <c r="B12" s="269" t="s">
        <v>768</v>
      </c>
      <c r="C12" s="266">
        <v>380</v>
      </c>
      <c r="D12" s="266">
        <v>0.63</v>
      </c>
      <c r="E12" s="266">
        <v>50</v>
      </c>
      <c r="F12" s="266">
        <v>7.1</v>
      </c>
      <c r="G12" s="266">
        <v>0.35</v>
      </c>
      <c r="H12" s="266">
        <v>3.2</v>
      </c>
      <c r="I12" s="266" t="s">
        <v>759</v>
      </c>
      <c r="J12" s="267">
        <v>130800</v>
      </c>
    </row>
    <row r="13" spans="1:10" x14ac:dyDescent="0.2">
      <c r="A13" s="234">
        <v>9</v>
      </c>
      <c r="B13" s="269" t="s">
        <v>769</v>
      </c>
      <c r="C13" s="266">
        <v>380</v>
      </c>
      <c r="D13" s="266">
        <v>0.3</v>
      </c>
      <c r="E13" s="266">
        <v>50</v>
      </c>
      <c r="F13" s="266">
        <v>8.3000000000000007</v>
      </c>
      <c r="G13" s="266">
        <v>0.3</v>
      </c>
      <c r="H13" s="266">
        <v>3</v>
      </c>
      <c r="I13" s="266" t="s">
        <v>759</v>
      </c>
      <c r="J13" s="267" t="s">
        <v>767</v>
      </c>
    </row>
    <row r="14" spans="1:10" x14ac:dyDescent="0.2">
      <c r="A14" s="234">
        <v>10</v>
      </c>
      <c r="B14" s="269" t="s">
        <v>770</v>
      </c>
      <c r="C14" s="266">
        <v>380</v>
      </c>
      <c r="D14" s="266">
        <v>0.63</v>
      </c>
      <c r="E14" s="266">
        <v>130</v>
      </c>
      <c r="F14" s="266">
        <v>8.3000000000000007</v>
      </c>
      <c r="G14" s="266">
        <v>0.57999999999999996</v>
      </c>
      <c r="H14" s="266">
        <v>4</v>
      </c>
      <c r="I14" s="266" t="s">
        <v>759</v>
      </c>
      <c r="J14" s="267">
        <v>130800</v>
      </c>
    </row>
    <row r="15" spans="1:10" x14ac:dyDescent="0.2">
      <c r="A15" s="234">
        <v>11</v>
      </c>
      <c r="B15" s="269" t="s">
        <v>771</v>
      </c>
      <c r="C15" s="266">
        <v>380</v>
      </c>
      <c r="D15" s="266">
        <v>0.63</v>
      </c>
      <c r="E15" s="266">
        <v>130</v>
      </c>
      <c r="F15" s="266">
        <v>8.3000000000000007</v>
      </c>
      <c r="G15" s="266">
        <v>0.35</v>
      </c>
      <c r="H15" s="266">
        <v>4</v>
      </c>
      <c r="I15" s="266" t="s">
        <v>759</v>
      </c>
      <c r="J15" s="267" t="s">
        <v>767</v>
      </c>
    </row>
    <row r="16" spans="1:10" x14ac:dyDescent="0.2">
      <c r="A16" s="234">
        <v>12</v>
      </c>
      <c r="B16" s="269" t="s">
        <v>772</v>
      </c>
      <c r="C16" s="266">
        <v>380</v>
      </c>
      <c r="D16" s="266">
        <v>1</v>
      </c>
      <c r="E16" s="266">
        <v>50</v>
      </c>
      <c r="F16" s="266">
        <v>8.8000000000000007</v>
      </c>
      <c r="G16" s="266">
        <v>0.3</v>
      </c>
      <c r="H16" s="266">
        <v>4</v>
      </c>
      <c r="I16" s="266" t="s">
        <v>759</v>
      </c>
      <c r="J16" s="267">
        <v>133000</v>
      </c>
    </row>
    <row r="17" spans="1:10" x14ac:dyDescent="0.2">
      <c r="A17" s="234">
        <v>13</v>
      </c>
      <c r="B17" s="269" t="s">
        <v>773</v>
      </c>
      <c r="C17" s="266">
        <v>220</v>
      </c>
      <c r="D17" s="266">
        <v>1</v>
      </c>
      <c r="E17" s="266">
        <v>130</v>
      </c>
      <c r="F17" s="266">
        <v>9.1</v>
      </c>
      <c r="G17" s="266">
        <v>0.06</v>
      </c>
      <c r="H17" s="266">
        <v>2.2000000000000002</v>
      </c>
      <c r="I17" s="266" t="s">
        <v>759</v>
      </c>
      <c r="J17" s="267" t="s">
        <v>767</v>
      </c>
    </row>
    <row r="18" spans="1:10" x14ac:dyDescent="0.2">
      <c r="A18" s="234">
        <v>14</v>
      </c>
      <c r="B18" s="269" t="s">
        <v>774</v>
      </c>
      <c r="C18" s="266">
        <v>380</v>
      </c>
      <c r="D18" s="266">
        <v>1</v>
      </c>
      <c r="E18" s="266">
        <v>100</v>
      </c>
      <c r="F18" s="266">
        <v>9.9</v>
      </c>
      <c r="G18" s="266">
        <v>0.3</v>
      </c>
      <c r="H18" s="266">
        <v>4</v>
      </c>
      <c r="I18" s="266" t="s">
        <v>759</v>
      </c>
      <c r="J18" s="267">
        <v>111000</v>
      </c>
    </row>
    <row r="19" spans="1:10" x14ac:dyDescent="0.2">
      <c r="A19" s="234">
        <v>15</v>
      </c>
      <c r="B19" s="269" t="s">
        <v>775</v>
      </c>
      <c r="C19" s="266">
        <v>380</v>
      </c>
      <c r="D19" s="266">
        <v>1.25</v>
      </c>
      <c r="E19" s="266">
        <v>80</v>
      </c>
      <c r="F19" s="266">
        <v>11</v>
      </c>
      <c r="G19" s="266">
        <v>0.5</v>
      </c>
      <c r="H19" s="266">
        <v>7.5</v>
      </c>
      <c r="I19" s="266" t="s">
        <v>759</v>
      </c>
      <c r="J19" s="267">
        <v>166000</v>
      </c>
    </row>
    <row r="20" spans="1:10" x14ac:dyDescent="0.2">
      <c r="A20" s="234">
        <v>16</v>
      </c>
      <c r="B20" s="269" t="s">
        <v>776</v>
      </c>
      <c r="C20" s="266">
        <v>380</v>
      </c>
      <c r="D20" s="266">
        <v>2</v>
      </c>
      <c r="E20" s="266">
        <v>150</v>
      </c>
      <c r="F20" s="266">
        <v>14</v>
      </c>
      <c r="G20" s="266">
        <v>0.25</v>
      </c>
      <c r="H20" s="266">
        <v>11</v>
      </c>
      <c r="I20" s="266" t="s">
        <v>759</v>
      </c>
      <c r="J20" s="267">
        <v>176000</v>
      </c>
    </row>
    <row r="21" spans="1:10" x14ac:dyDescent="0.2">
      <c r="A21" s="234">
        <v>17</v>
      </c>
      <c r="B21" s="269" t="s">
        <v>777</v>
      </c>
      <c r="C21" s="266">
        <v>380</v>
      </c>
      <c r="D21" s="266">
        <v>2</v>
      </c>
      <c r="E21" s="266">
        <v>250</v>
      </c>
      <c r="F21" s="266">
        <v>14</v>
      </c>
      <c r="G21" s="266">
        <v>0.35</v>
      </c>
      <c r="H21" s="266">
        <v>4.4000000000000004</v>
      </c>
      <c r="I21" s="266" t="s">
        <v>759</v>
      </c>
      <c r="J21" s="267">
        <v>176000</v>
      </c>
    </row>
    <row r="22" spans="1:10" x14ac:dyDescent="0.2">
      <c r="A22" s="234">
        <v>18</v>
      </c>
      <c r="B22" s="269" t="s">
        <v>778</v>
      </c>
      <c r="C22" s="266">
        <v>380</v>
      </c>
      <c r="D22" s="266">
        <v>3.2</v>
      </c>
      <c r="E22" s="266">
        <v>250</v>
      </c>
      <c r="F22" s="266">
        <v>16.5</v>
      </c>
      <c r="G22" s="266">
        <v>0.2</v>
      </c>
      <c r="H22" s="266">
        <v>11</v>
      </c>
      <c r="I22" s="266" t="s">
        <v>759</v>
      </c>
      <c r="J22" s="267">
        <v>242000</v>
      </c>
    </row>
    <row r="23" spans="1:10" x14ac:dyDescent="0.2">
      <c r="A23" s="234">
        <v>19</v>
      </c>
      <c r="B23" s="269" t="s">
        <v>779</v>
      </c>
      <c r="C23" s="266">
        <v>380</v>
      </c>
      <c r="D23" s="266">
        <v>3.5</v>
      </c>
      <c r="E23" s="266">
        <v>250</v>
      </c>
      <c r="F23" s="266">
        <v>16.5</v>
      </c>
      <c r="G23" s="266">
        <v>0.32</v>
      </c>
      <c r="H23" s="266"/>
      <c r="I23" s="266" t="s">
        <v>759</v>
      </c>
      <c r="J23" s="267" t="s">
        <v>760</v>
      </c>
    </row>
    <row r="24" spans="1:10" x14ac:dyDescent="0.2">
      <c r="A24" s="234">
        <v>20</v>
      </c>
      <c r="B24" s="269" t="s">
        <v>780</v>
      </c>
      <c r="C24" s="266">
        <v>380</v>
      </c>
      <c r="D24" s="266">
        <v>5</v>
      </c>
      <c r="E24" s="266">
        <v>220</v>
      </c>
      <c r="F24" s="266">
        <v>22.5</v>
      </c>
      <c r="G24" s="266">
        <v>2.8000000000000001E-2</v>
      </c>
      <c r="H24" s="266">
        <v>3.2</v>
      </c>
      <c r="I24" s="266" t="s">
        <v>759</v>
      </c>
      <c r="J24" s="267">
        <v>385000</v>
      </c>
    </row>
    <row r="25" spans="1:10" x14ac:dyDescent="0.2">
      <c r="A25" s="234">
        <v>21</v>
      </c>
      <c r="B25" s="269" t="s">
        <v>781</v>
      </c>
      <c r="C25" s="266">
        <v>380</v>
      </c>
      <c r="D25" s="266">
        <v>5.7</v>
      </c>
      <c r="E25" s="266">
        <v>270</v>
      </c>
      <c r="F25" s="266"/>
      <c r="G25" s="266"/>
      <c r="H25" s="266"/>
      <c r="I25" s="266" t="s">
        <v>759</v>
      </c>
      <c r="J25" s="267" t="s">
        <v>760</v>
      </c>
    </row>
    <row r="26" spans="1:10" x14ac:dyDescent="0.2">
      <c r="A26" s="234">
        <v>22</v>
      </c>
      <c r="B26" s="269" t="s">
        <v>782</v>
      </c>
      <c r="C26" s="266">
        <v>380</v>
      </c>
      <c r="D26" s="266">
        <v>5.8</v>
      </c>
      <c r="E26" s="266">
        <v>250</v>
      </c>
      <c r="F26" s="266">
        <v>22.5</v>
      </c>
      <c r="G26" s="266">
        <v>0.32</v>
      </c>
      <c r="H26" s="266"/>
      <c r="I26" s="266" t="s">
        <v>759</v>
      </c>
      <c r="J26" s="267" t="s">
        <v>760</v>
      </c>
    </row>
    <row r="27" spans="1:10" x14ac:dyDescent="0.2">
      <c r="A27" s="234">
        <v>23</v>
      </c>
      <c r="B27" s="269" t="s">
        <v>783</v>
      </c>
      <c r="C27" s="266">
        <v>380</v>
      </c>
      <c r="D27" s="266">
        <v>4.5</v>
      </c>
      <c r="E27" s="266">
        <v>250</v>
      </c>
      <c r="F27" s="266">
        <v>22.5</v>
      </c>
      <c r="G27" s="266">
        <v>0.36</v>
      </c>
      <c r="H27" s="266">
        <v>15</v>
      </c>
      <c r="I27" s="266" t="s">
        <v>759</v>
      </c>
      <c r="J27" s="267">
        <v>385000</v>
      </c>
    </row>
    <row r="28" spans="1:10" x14ac:dyDescent="0.2">
      <c r="A28" s="234">
        <v>24</v>
      </c>
      <c r="B28" s="269" t="s">
        <v>784</v>
      </c>
      <c r="C28" s="266">
        <v>380</v>
      </c>
      <c r="D28" s="266">
        <v>5</v>
      </c>
      <c r="E28" s="266">
        <v>250</v>
      </c>
      <c r="F28" s="266">
        <v>22.5</v>
      </c>
      <c r="G28" s="266">
        <v>0.31</v>
      </c>
      <c r="H28" s="266">
        <v>15</v>
      </c>
      <c r="I28" s="266" t="s">
        <v>759</v>
      </c>
      <c r="J28" s="267" t="s">
        <v>760</v>
      </c>
    </row>
    <row r="29" spans="1:10" x14ac:dyDescent="0.2">
      <c r="A29" s="234">
        <v>25</v>
      </c>
      <c r="B29" s="269" t="s">
        <v>785</v>
      </c>
      <c r="C29" s="266">
        <v>380</v>
      </c>
      <c r="D29" s="266">
        <v>2.5</v>
      </c>
      <c r="E29" s="266">
        <v>250</v>
      </c>
      <c r="F29" s="266">
        <v>16.5</v>
      </c>
      <c r="G29" s="266"/>
      <c r="H29" s="266"/>
      <c r="I29" s="266" t="s">
        <v>759</v>
      </c>
      <c r="J29" s="267" t="s">
        <v>760</v>
      </c>
    </row>
    <row r="30" spans="1:10" x14ac:dyDescent="0.2">
      <c r="A30" s="234">
        <v>26</v>
      </c>
      <c r="B30" s="269" t="s">
        <v>786</v>
      </c>
      <c r="C30" s="266">
        <v>380</v>
      </c>
      <c r="D30" s="266">
        <v>5</v>
      </c>
      <c r="E30" s="266">
        <v>250</v>
      </c>
      <c r="F30" s="266">
        <v>22.5</v>
      </c>
      <c r="G30" s="266">
        <v>0.3</v>
      </c>
      <c r="H30" s="266">
        <v>18.5</v>
      </c>
      <c r="I30" s="266" t="s">
        <v>759</v>
      </c>
      <c r="J30" s="267" t="s">
        <v>760</v>
      </c>
    </row>
    <row r="31" spans="1:10" x14ac:dyDescent="0.2">
      <c r="A31" s="234">
        <v>27</v>
      </c>
      <c r="B31" s="269" t="s">
        <v>787</v>
      </c>
      <c r="C31" s="266">
        <v>380</v>
      </c>
      <c r="D31" s="266">
        <v>5</v>
      </c>
      <c r="E31" s="266">
        <v>250</v>
      </c>
      <c r="F31" s="266"/>
      <c r="G31" s="266"/>
      <c r="H31" s="266"/>
      <c r="I31" s="266" t="s">
        <v>759</v>
      </c>
      <c r="J31" s="267" t="s">
        <v>760</v>
      </c>
    </row>
    <row r="32" spans="1:10" x14ac:dyDescent="0.2">
      <c r="A32" s="234">
        <v>28</v>
      </c>
      <c r="B32" s="269" t="s">
        <v>788</v>
      </c>
      <c r="C32" s="266">
        <v>380</v>
      </c>
      <c r="D32" s="266">
        <v>5</v>
      </c>
      <c r="E32" s="266">
        <v>250</v>
      </c>
      <c r="F32" s="266"/>
      <c r="G32" s="266"/>
      <c r="H32" s="266"/>
      <c r="I32" s="266" t="s">
        <v>759</v>
      </c>
      <c r="J32" s="267" t="s">
        <v>760</v>
      </c>
    </row>
    <row r="33" spans="1:10" x14ac:dyDescent="0.2">
      <c r="A33" s="234">
        <v>29</v>
      </c>
      <c r="B33" s="269" t="s">
        <v>789</v>
      </c>
      <c r="C33" s="266">
        <v>380</v>
      </c>
      <c r="D33" s="266">
        <v>6</v>
      </c>
      <c r="E33" s="266">
        <v>250</v>
      </c>
      <c r="F33" s="266"/>
      <c r="G33" s="266">
        <v>0.1</v>
      </c>
      <c r="H33" s="266">
        <v>11</v>
      </c>
      <c r="I33" s="266" t="s">
        <v>759</v>
      </c>
      <c r="J33" s="267">
        <v>445500</v>
      </c>
    </row>
    <row r="34" spans="1:10" x14ac:dyDescent="0.2">
      <c r="A34" s="234">
        <v>30</v>
      </c>
      <c r="B34" s="269" t="s">
        <v>790</v>
      </c>
      <c r="C34" s="266">
        <v>380</v>
      </c>
      <c r="D34" s="266">
        <v>7</v>
      </c>
      <c r="E34" s="266">
        <v>250</v>
      </c>
      <c r="F34" s="266"/>
      <c r="G34" s="266">
        <v>0.1</v>
      </c>
      <c r="H34" s="266">
        <v>15</v>
      </c>
      <c r="I34" s="266" t="s">
        <v>759</v>
      </c>
      <c r="J34" s="267" t="s">
        <v>760</v>
      </c>
    </row>
    <row r="35" spans="1:10" x14ac:dyDescent="0.2">
      <c r="A35" s="234">
        <v>31</v>
      </c>
      <c r="B35" s="269" t="s">
        <v>791</v>
      </c>
      <c r="C35" s="266">
        <v>380</v>
      </c>
      <c r="D35" s="266">
        <v>8</v>
      </c>
      <c r="E35" s="266">
        <v>250</v>
      </c>
      <c r="F35" s="266">
        <v>25.5</v>
      </c>
      <c r="G35" s="266">
        <v>6.9000000000000006E-2</v>
      </c>
      <c r="H35" s="266"/>
      <c r="I35" s="266" t="s">
        <v>759</v>
      </c>
      <c r="J35" s="267">
        <v>671000</v>
      </c>
    </row>
    <row r="36" spans="1:10" x14ac:dyDescent="0.2">
      <c r="A36" s="234">
        <v>32</v>
      </c>
      <c r="B36" s="269" t="s">
        <v>792</v>
      </c>
      <c r="C36" s="268">
        <v>380</v>
      </c>
      <c r="D36" s="268">
        <v>8</v>
      </c>
      <c r="E36" s="266">
        <v>80</v>
      </c>
      <c r="F36" s="268">
        <v>31.5</v>
      </c>
      <c r="G36" s="268">
        <v>0.08</v>
      </c>
      <c r="H36" s="268">
        <v>15</v>
      </c>
      <c r="I36" s="268" t="s">
        <v>759</v>
      </c>
      <c r="J36" s="267" t="s">
        <v>793</v>
      </c>
    </row>
    <row r="37" spans="1:10" x14ac:dyDescent="0.2">
      <c r="A37" s="234">
        <v>33</v>
      </c>
      <c r="B37" s="214" t="s">
        <v>794</v>
      </c>
      <c r="C37" s="268">
        <v>380</v>
      </c>
      <c r="D37" s="268">
        <v>8</v>
      </c>
      <c r="E37" s="266">
        <v>150</v>
      </c>
      <c r="F37" s="268">
        <v>22</v>
      </c>
      <c r="G37" s="268">
        <v>0.05</v>
      </c>
      <c r="H37" s="268">
        <v>18</v>
      </c>
      <c r="I37" s="268" t="s">
        <v>759</v>
      </c>
      <c r="J37" s="267" t="s">
        <v>793</v>
      </c>
    </row>
    <row r="38" spans="1:10" x14ac:dyDescent="0.2">
      <c r="A38" s="234">
        <v>34</v>
      </c>
      <c r="B38" s="269" t="s">
        <v>795</v>
      </c>
      <c r="C38" s="266">
        <v>380</v>
      </c>
      <c r="D38" s="266">
        <v>8</v>
      </c>
      <c r="E38" s="266">
        <v>250</v>
      </c>
      <c r="F38" s="266">
        <v>28</v>
      </c>
      <c r="G38" s="266">
        <v>0.04</v>
      </c>
      <c r="H38" s="266">
        <v>7.5</v>
      </c>
      <c r="I38" s="268" t="s">
        <v>759</v>
      </c>
      <c r="J38" s="267">
        <v>671000</v>
      </c>
    </row>
    <row r="39" spans="1:10" x14ac:dyDescent="0.2">
      <c r="A39" s="234">
        <v>35</v>
      </c>
      <c r="B39" s="269" t="s">
        <v>796</v>
      </c>
      <c r="C39" s="266">
        <v>380</v>
      </c>
      <c r="D39" s="266">
        <v>10</v>
      </c>
      <c r="E39" s="266">
        <v>250</v>
      </c>
      <c r="F39" s="266">
        <v>30.5</v>
      </c>
      <c r="G39" s="266">
        <v>5.2999999999999999E-2</v>
      </c>
      <c r="H39" s="266">
        <v>11</v>
      </c>
      <c r="I39" s="268" t="s">
        <v>759</v>
      </c>
      <c r="J39" s="267">
        <v>891000</v>
      </c>
    </row>
    <row r="40" spans="1:10" x14ac:dyDescent="0.2">
      <c r="A40" s="234">
        <v>36</v>
      </c>
      <c r="B40" s="269" t="s">
        <v>797</v>
      </c>
      <c r="C40" s="266">
        <v>380</v>
      </c>
      <c r="D40" s="266">
        <v>15</v>
      </c>
      <c r="E40" s="266">
        <v>250</v>
      </c>
      <c r="F40" s="266">
        <v>33.5</v>
      </c>
      <c r="G40" s="266">
        <v>5.2999999999999999E-2</v>
      </c>
      <c r="H40" s="266">
        <v>15</v>
      </c>
      <c r="I40" s="268" t="s">
        <v>759</v>
      </c>
      <c r="J40" s="267" t="s">
        <v>760</v>
      </c>
    </row>
    <row r="41" spans="1:10" x14ac:dyDescent="0.2">
      <c r="A41" s="234">
        <v>37</v>
      </c>
      <c r="B41" s="269" t="s">
        <v>798</v>
      </c>
      <c r="C41" s="266">
        <v>380</v>
      </c>
      <c r="D41" s="266">
        <v>10</v>
      </c>
      <c r="E41" s="266">
        <v>250</v>
      </c>
      <c r="F41" s="266">
        <v>28</v>
      </c>
      <c r="G41" s="266">
        <v>6.5000000000000002E-2</v>
      </c>
      <c r="H41" s="266">
        <v>11</v>
      </c>
      <c r="I41" s="266" t="s">
        <v>759</v>
      </c>
      <c r="J41" s="267">
        <v>891000</v>
      </c>
    </row>
    <row r="42" spans="1:10" x14ac:dyDescent="0.2">
      <c r="A42" s="234">
        <v>38</v>
      </c>
      <c r="B42" s="269" t="s">
        <v>799</v>
      </c>
      <c r="C42" s="266">
        <v>380</v>
      </c>
      <c r="D42" s="266">
        <v>10</v>
      </c>
      <c r="E42" s="266">
        <v>670</v>
      </c>
      <c r="F42" s="266">
        <v>28</v>
      </c>
      <c r="G42" s="266">
        <v>0.54</v>
      </c>
      <c r="H42" s="266"/>
      <c r="I42" s="268" t="s">
        <v>759</v>
      </c>
      <c r="J42" s="267" t="s">
        <v>793</v>
      </c>
    </row>
    <row r="43" spans="1:10" x14ac:dyDescent="0.2">
      <c r="A43" s="234">
        <v>39</v>
      </c>
      <c r="B43" s="269" t="s">
        <v>800</v>
      </c>
      <c r="C43" s="266">
        <v>380</v>
      </c>
      <c r="D43" s="266">
        <v>10</v>
      </c>
      <c r="E43" s="266">
        <v>670</v>
      </c>
      <c r="F43" s="266">
        <v>28</v>
      </c>
      <c r="G43" s="266"/>
      <c r="H43" s="266"/>
      <c r="I43" s="268" t="s">
        <v>759</v>
      </c>
      <c r="J43" s="267" t="s">
        <v>793</v>
      </c>
    </row>
    <row r="44" spans="1:10" x14ac:dyDescent="0.2">
      <c r="A44" s="234">
        <v>40</v>
      </c>
      <c r="B44" s="269" t="s">
        <v>801</v>
      </c>
      <c r="C44" s="266">
        <v>380</v>
      </c>
      <c r="D44" s="266">
        <v>10</v>
      </c>
      <c r="E44" s="266">
        <v>300</v>
      </c>
      <c r="F44" s="266">
        <v>28</v>
      </c>
      <c r="G44" s="266" t="s">
        <v>802</v>
      </c>
      <c r="H44" s="266" t="s">
        <v>803</v>
      </c>
      <c r="I44" s="268" t="s">
        <v>759</v>
      </c>
      <c r="J44" s="267" t="s">
        <v>793</v>
      </c>
    </row>
    <row r="45" spans="1:10" x14ac:dyDescent="0.2">
      <c r="A45" s="234">
        <v>41</v>
      </c>
      <c r="B45" s="269" t="s">
        <v>804</v>
      </c>
      <c r="C45" s="266">
        <v>380</v>
      </c>
      <c r="D45" s="266">
        <v>15</v>
      </c>
      <c r="E45" s="266">
        <v>350</v>
      </c>
      <c r="F45" s="266">
        <v>32</v>
      </c>
      <c r="G45" s="266">
        <v>6.5000000000000002E-2</v>
      </c>
      <c r="H45" s="266">
        <v>15</v>
      </c>
      <c r="I45" s="266" t="s">
        <v>759</v>
      </c>
      <c r="J45" s="267">
        <v>990000</v>
      </c>
    </row>
    <row r="46" spans="1:10" x14ac:dyDescent="0.2">
      <c r="A46" s="234">
        <v>42</v>
      </c>
      <c r="B46" s="269" t="s">
        <v>805</v>
      </c>
      <c r="C46" s="266">
        <v>380</v>
      </c>
      <c r="D46" s="266">
        <v>20</v>
      </c>
      <c r="E46" s="266">
        <v>470</v>
      </c>
      <c r="F46" s="266">
        <v>37</v>
      </c>
      <c r="G46" s="266">
        <v>0.08</v>
      </c>
      <c r="H46" s="266"/>
      <c r="I46" s="266" t="s">
        <v>759</v>
      </c>
      <c r="J46" s="267" t="s">
        <v>793</v>
      </c>
    </row>
    <row r="47" spans="1:10" x14ac:dyDescent="0.2">
      <c r="A47" s="234">
        <v>43</v>
      </c>
      <c r="B47" s="269" t="s">
        <v>806</v>
      </c>
      <c r="C47" s="266">
        <v>380</v>
      </c>
      <c r="D47" s="266">
        <v>20</v>
      </c>
      <c r="E47" s="266">
        <v>450</v>
      </c>
      <c r="F47" s="266">
        <v>36</v>
      </c>
      <c r="G47" s="266">
        <v>0.16</v>
      </c>
      <c r="H47" s="266"/>
      <c r="I47" s="266" t="s">
        <v>759</v>
      </c>
      <c r="J47" s="267" t="s">
        <v>793</v>
      </c>
    </row>
    <row r="48" spans="1:10" x14ac:dyDescent="0.2">
      <c r="A48" s="234">
        <v>44</v>
      </c>
      <c r="B48" s="269" t="s">
        <v>807</v>
      </c>
      <c r="C48" s="266">
        <v>380</v>
      </c>
      <c r="D48" s="266">
        <v>25</v>
      </c>
      <c r="E48" s="266">
        <v>300</v>
      </c>
      <c r="F48" s="266">
        <v>42</v>
      </c>
      <c r="G48" s="266">
        <v>5.6000000000000001E-2</v>
      </c>
      <c r="H48" s="266">
        <v>30</v>
      </c>
      <c r="I48" s="266" t="s">
        <v>759</v>
      </c>
      <c r="J48" s="267" t="s">
        <v>793</v>
      </c>
    </row>
    <row r="49" spans="1:10" x14ac:dyDescent="0.2">
      <c r="A49" s="352" t="s">
        <v>808</v>
      </c>
      <c r="B49" s="352"/>
      <c r="C49" s="352"/>
      <c r="D49" s="352"/>
      <c r="E49" s="352"/>
      <c r="F49" s="352"/>
      <c r="G49" s="352"/>
      <c r="H49" s="352"/>
      <c r="I49" s="352"/>
      <c r="J49" s="352"/>
    </row>
    <row r="50" spans="1:10" ht="51" x14ac:dyDescent="0.2">
      <c r="A50" s="205" t="s">
        <v>204</v>
      </c>
      <c r="B50" s="205" t="s">
        <v>596</v>
      </c>
      <c r="C50" s="205" t="s">
        <v>751</v>
      </c>
      <c r="D50" s="205" t="s">
        <v>809</v>
      </c>
      <c r="E50" s="205" t="s">
        <v>753</v>
      </c>
      <c r="F50" s="205" t="s">
        <v>754</v>
      </c>
      <c r="G50" s="205" t="s">
        <v>755</v>
      </c>
      <c r="H50" s="205" t="s">
        <v>756</v>
      </c>
      <c r="I50" s="205" t="s">
        <v>757</v>
      </c>
      <c r="J50" s="233" t="s">
        <v>10</v>
      </c>
    </row>
    <row r="51" spans="1:10" x14ac:dyDescent="0.2">
      <c r="A51" s="234">
        <v>1</v>
      </c>
      <c r="B51" s="269" t="s">
        <v>810</v>
      </c>
      <c r="C51" s="266">
        <v>380</v>
      </c>
      <c r="D51" s="266">
        <v>315</v>
      </c>
      <c r="E51" s="266" t="s">
        <v>811</v>
      </c>
      <c r="F51" s="266" t="s">
        <v>812</v>
      </c>
      <c r="G51" s="266" t="s">
        <v>813</v>
      </c>
      <c r="H51" s="266">
        <v>3.2</v>
      </c>
      <c r="I51" s="268" t="s">
        <v>759</v>
      </c>
      <c r="J51" s="267">
        <v>445500</v>
      </c>
    </row>
    <row r="52" spans="1:10" x14ac:dyDescent="0.2">
      <c r="A52" s="234">
        <v>2</v>
      </c>
      <c r="B52" s="269" t="s">
        <v>814</v>
      </c>
      <c r="C52" s="266">
        <v>380</v>
      </c>
      <c r="D52" s="266">
        <v>500</v>
      </c>
      <c r="E52" s="266">
        <v>350</v>
      </c>
      <c r="F52" s="266" t="s">
        <v>815</v>
      </c>
      <c r="G52" s="266" t="s">
        <v>816</v>
      </c>
      <c r="H52" s="266">
        <v>11</v>
      </c>
      <c r="I52" s="268" t="s">
        <v>759</v>
      </c>
      <c r="J52" s="267">
        <v>770000</v>
      </c>
    </row>
    <row r="53" spans="1:10" x14ac:dyDescent="0.2">
      <c r="A53" s="234">
        <v>3</v>
      </c>
      <c r="B53" s="269" t="s">
        <v>817</v>
      </c>
      <c r="C53" s="266">
        <v>380</v>
      </c>
      <c r="D53" s="266">
        <v>750</v>
      </c>
      <c r="E53" s="266" t="s">
        <v>818</v>
      </c>
      <c r="F53" s="266" t="s">
        <v>819</v>
      </c>
      <c r="G53" s="266" t="s">
        <v>820</v>
      </c>
      <c r="H53" s="266">
        <v>11</v>
      </c>
      <c r="I53" s="268" t="s">
        <v>759</v>
      </c>
      <c r="J53" s="267">
        <v>984500</v>
      </c>
    </row>
    <row r="54" spans="1:10" x14ac:dyDescent="0.2">
      <c r="A54" s="234">
        <v>4</v>
      </c>
      <c r="B54" s="269" t="s">
        <v>821</v>
      </c>
      <c r="C54" s="266">
        <v>380</v>
      </c>
      <c r="D54" s="266">
        <v>900</v>
      </c>
      <c r="E54" s="266" t="s">
        <v>818</v>
      </c>
      <c r="F54" s="266" t="s">
        <v>822</v>
      </c>
      <c r="G54" s="266" t="s">
        <v>823</v>
      </c>
      <c r="H54" s="266">
        <v>15</v>
      </c>
      <c r="I54" s="268" t="s">
        <v>759</v>
      </c>
      <c r="J54" s="267">
        <v>1089000</v>
      </c>
    </row>
    <row r="55" spans="1:10" x14ac:dyDescent="0.2">
      <c r="A55" s="234">
        <v>5</v>
      </c>
      <c r="B55" s="269" t="s">
        <v>824</v>
      </c>
      <c r="C55" s="266">
        <v>380</v>
      </c>
      <c r="D55" s="266">
        <v>1070</v>
      </c>
      <c r="E55" s="266" t="s">
        <v>825</v>
      </c>
      <c r="F55" s="266" t="s">
        <v>826</v>
      </c>
      <c r="G55" s="266" t="s">
        <v>827</v>
      </c>
      <c r="H55" s="266">
        <v>22</v>
      </c>
      <c r="I55" s="268" t="s">
        <v>759</v>
      </c>
      <c r="J55" s="267" t="s">
        <v>760</v>
      </c>
    </row>
    <row r="56" spans="1:10" x14ac:dyDescent="0.2">
      <c r="A56" s="234">
        <v>6</v>
      </c>
      <c r="B56" s="349" t="s">
        <v>828</v>
      </c>
      <c r="C56" s="314">
        <v>380</v>
      </c>
      <c r="D56" s="314">
        <v>315</v>
      </c>
      <c r="E56" s="314" t="s">
        <v>93</v>
      </c>
      <c r="F56" s="314">
        <v>21</v>
      </c>
      <c r="G56" s="314">
        <v>8.5999999999999993E-2</v>
      </c>
      <c r="H56" s="314">
        <v>21</v>
      </c>
      <c r="I56" s="268" t="s">
        <v>759</v>
      </c>
      <c r="J56" s="267">
        <v>506000</v>
      </c>
    </row>
    <row r="57" spans="1:10" x14ac:dyDescent="0.2">
      <c r="A57" s="234">
        <v>7</v>
      </c>
      <c r="B57" s="349"/>
      <c r="C57" s="314"/>
      <c r="D57" s="314"/>
      <c r="E57" s="314"/>
      <c r="F57" s="314"/>
      <c r="G57" s="314"/>
      <c r="H57" s="314"/>
      <c r="I57" s="268" t="s">
        <v>829</v>
      </c>
      <c r="J57" s="267" t="s">
        <v>760</v>
      </c>
    </row>
    <row r="58" spans="1:10" x14ac:dyDescent="0.2">
      <c r="A58" s="234">
        <v>8</v>
      </c>
      <c r="B58" s="236" t="s">
        <v>830</v>
      </c>
      <c r="C58" s="237">
        <v>380</v>
      </c>
      <c r="D58" s="237">
        <v>500</v>
      </c>
      <c r="E58" s="237" t="s">
        <v>93</v>
      </c>
      <c r="F58" s="237">
        <v>27</v>
      </c>
      <c r="G58" s="237">
        <v>0.08</v>
      </c>
      <c r="H58" s="237">
        <v>7.2</v>
      </c>
      <c r="I58" s="268" t="s">
        <v>759</v>
      </c>
      <c r="J58" s="267">
        <v>803000</v>
      </c>
    </row>
    <row r="59" spans="1:10" x14ac:dyDescent="0.2">
      <c r="A59" s="234">
        <v>9</v>
      </c>
      <c r="B59" s="269" t="s">
        <v>831</v>
      </c>
      <c r="C59" s="266">
        <v>380</v>
      </c>
      <c r="D59" s="266">
        <v>750</v>
      </c>
      <c r="E59" s="266" t="s">
        <v>93</v>
      </c>
      <c r="F59" s="266">
        <v>28</v>
      </c>
      <c r="G59" s="266">
        <v>7.4999999999999997E-2</v>
      </c>
      <c r="H59" s="266">
        <v>15</v>
      </c>
      <c r="I59" s="268" t="s">
        <v>759</v>
      </c>
      <c r="J59" s="267">
        <v>990000</v>
      </c>
    </row>
    <row r="60" spans="1:10" x14ac:dyDescent="0.2">
      <c r="A60" s="234">
        <v>11</v>
      </c>
      <c r="B60" s="269" t="s">
        <v>887</v>
      </c>
      <c r="C60" s="266">
        <v>380</v>
      </c>
      <c r="D60" s="266">
        <v>900</v>
      </c>
      <c r="E60" s="266" t="s">
        <v>93</v>
      </c>
      <c r="F60" s="266">
        <v>32</v>
      </c>
      <c r="G60" s="266">
        <v>7.4999999999999997E-2</v>
      </c>
      <c r="H60" s="266"/>
      <c r="I60" s="268" t="s">
        <v>759</v>
      </c>
      <c r="J60" s="267">
        <v>1089000</v>
      </c>
    </row>
    <row r="61" spans="1:10" x14ac:dyDescent="0.2">
      <c r="A61" s="234">
        <v>12</v>
      </c>
      <c r="B61" s="269" t="s">
        <v>832</v>
      </c>
      <c r="C61" s="266">
        <v>380</v>
      </c>
      <c r="D61" s="266"/>
      <c r="E61" s="266">
        <v>100</v>
      </c>
      <c r="F61" s="266"/>
      <c r="G61" s="266"/>
      <c r="H61" s="266"/>
      <c r="I61" s="268"/>
      <c r="J61" s="267" t="s">
        <v>888</v>
      </c>
    </row>
    <row r="62" spans="1:10" x14ac:dyDescent="0.2">
      <c r="A62" s="234">
        <v>13</v>
      </c>
      <c r="B62" s="269" t="s">
        <v>833</v>
      </c>
      <c r="C62" s="266">
        <v>380</v>
      </c>
      <c r="D62" s="266"/>
      <c r="E62" s="266"/>
      <c r="F62" s="266"/>
      <c r="G62" s="266"/>
      <c r="H62" s="266"/>
      <c r="I62" s="268"/>
      <c r="J62" s="267" t="s">
        <v>888</v>
      </c>
    </row>
    <row r="63" spans="1:10" x14ac:dyDescent="0.2">
      <c r="A63" s="353" t="s">
        <v>834</v>
      </c>
      <c r="B63" s="353"/>
      <c r="C63" s="353"/>
      <c r="D63" s="353"/>
      <c r="E63" s="353"/>
      <c r="F63" s="353"/>
      <c r="G63" s="353"/>
      <c r="H63" s="353"/>
      <c r="I63" s="353"/>
      <c r="J63" s="353"/>
    </row>
    <row r="64" spans="1:10" ht="51" x14ac:dyDescent="0.2">
      <c r="A64" s="205" t="s">
        <v>204</v>
      </c>
      <c r="B64" s="239" t="s">
        <v>596</v>
      </c>
      <c r="C64" s="238" t="s">
        <v>752</v>
      </c>
      <c r="D64" s="240" t="s">
        <v>753</v>
      </c>
      <c r="E64" s="205" t="s">
        <v>754</v>
      </c>
      <c r="F64" s="205" t="s">
        <v>755</v>
      </c>
      <c r="G64" s="205" t="s">
        <v>835</v>
      </c>
      <c r="H64" s="205" t="s">
        <v>757</v>
      </c>
      <c r="I64" s="205" t="s">
        <v>836</v>
      </c>
      <c r="J64" s="233" t="s">
        <v>10</v>
      </c>
    </row>
    <row r="65" spans="1:10" x14ac:dyDescent="0.2">
      <c r="A65" s="266">
        <v>1</v>
      </c>
      <c r="B65" s="269" t="s">
        <v>837</v>
      </c>
      <c r="C65" s="354">
        <v>0.25</v>
      </c>
      <c r="D65" s="266">
        <v>80</v>
      </c>
      <c r="E65" s="266">
        <v>5.0999999999999996</v>
      </c>
      <c r="F65" s="266">
        <v>0.25</v>
      </c>
      <c r="G65" s="266">
        <v>1.5</v>
      </c>
      <c r="H65" s="266" t="s">
        <v>759</v>
      </c>
      <c r="I65" s="266">
        <v>70</v>
      </c>
      <c r="J65" s="267">
        <v>91200</v>
      </c>
    </row>
    <row r="66" spans="1:10" x14ac:dyDescent="0.2">
      <c r="A66" s="266">
        <v>2</v>
      </c>
      <c r="B66" s="269" t="s">
        <v>838</v>
      </c>
      <c r="C66" s="266">
        <v>0.25</v>
      </c>
      <c r="D66" s="266">
        <v>80</v>
      </c>
      <c r="E66" s="266">
        <v>4.5</v>
      </c>
      <c r="F66" s="266">
        <v>0.2</v>
      </c>
      <c r="G66" s="266">
        <v>1.5</v>
      </c>
      <c r="H66" s="266" t="s">
        <v>759</v>
      </c>
      <c r="I66" s="266">
        <v>70</v>
      </c>
      <c r="J66" s="267" t="s">
        <v>760</v>
      </c>
    </row>
    <row r="67" spans="1:10" x14ac:dyDescent="0.2">
      <c r="A67" s="266">
        <v>3</v>
      </c>
      <c r="B67" s="269" t="s">
        <v>839</v>
      </c>
      <c r="C67" s="266">
        <v>0.35</v>
      </c>
      <c r="D67" s="266">
        <v>80</v>
      </c>
      <c r="E67" s="266">
        <v>5.0999999999999996</v>
      </c>
      <c r="F67" s="266">
        <v>0.2</v>
      </c>
      <c r="G67" s="266">
        <v>1.5</v>
      </c>
      <c r="H67" s="266" t="s">
        <v>759</v>
      </c>
      <c r="I67" s="266">
        <v>75</v>
      </c>
      <c r="J67" s="267">
        <v>94500</v>
      </c>
    </row>
    <row r="68" spans="1:10" x14ac:dyDescent="0.2">
      <c r="A68" s="266">
        <v>4</v>
      </c>
      <c r="B68" s="269" t="s">
        <v>840</v>
      </c>
      <c r="C68" s="266">
        <v>0.4</v>
      </c>
      <c r="D68" s="266">
        <v>80</v>
      </c>
      <c r="E68" s="266">
        <v>5.6</v>
      </c>
      <c r="F68" s="266">
        <v>0.2</v>
      </c>
      <c r="G68" s="266">
        <v>2.2000000000000002</v>
      </c>
      <c r="H68" s="266" t="s">
        <v>759</v>
      </c>
      <c r="I68" s="266">
        <v>80</v>
      </c>
      <c r="J68" s="267" t="s">
        <v>767</v>
      </c>
    </row>
    <row r="69" spans="1:10" x14ac:dyDescent="0.2">
      <c r="A69" s="266">
        <v>5</v>
      </c>
      <c r="B69" s="269" t="s">
        <v>841</v>
      </c>
      <c r="C69" s="266">
        <v>0.5</v>
      </c>
      <c r="D69" s="266">
        <v>80</v>
      </c>
      <c r="E69" s="266">
        <v>6.9</v>
      </c>
      <c r="F69" s="266">
        <v>0.3</v>
      </c>
      <c r="G69" s="266">
        <v>2.2000000000000002</v>
      </c>
      <c r="H69" s="266" t="s">
        <v>759</v>
      </c>
      <c r="I69" s="266">
        <v>95</v>
      </c>
      <c r="J69" s="267">
        <v>125300</v>
      </c>
    </row>
    <row r="70" spans="1:10" x14ac:dyDescent="0.2">
      <c r="A70" s="266">
        <v>6</v>
      </c>
      <c r="B70" s="269" t="s">
        <v>842</v>
      </c>
      <c r="C70" s="266">
        <v>0.5</v>
      </c>
      <c r="D70" s="266">
        <v>80</v>
      </c>
      <c r="E70" s="266">
        <v>6.9</v>
      </c>
      <c r="F70" s="266">
        <v>0.25</v>
      </c>
      <c r="G70" s="266">
        <v>2.2000000000000002</v>
      </c>
      <c r="H70" s="266" t="s">
        <v>759</v>
      </c>
      <c r="I70" s="266">
        <v>100</v>
      </c>
      <c r="J70" s="267" t="s">
        <v>767</v>
      </c>
    </row>
    <row r="71" spans="1:10" x14ac:dyDescent="0.2">
      <c r="A71" s="266">
        <v>7</v>
      </c>
      <c r="B71" s="269" t="s">
        <v>843</v>
      </c>
      <c r="C71" s="266">
        <v>1</v>
      </c>
      <c r="D71" s="266">
        <v>80</v>
      </c>
      <c r="E71" s="266">
        <v>9.1</v>
      </c>
      <c r="F71" s="266">
        <v>0.25</v>
      </c>
      <c r="G71" s="266">
        <v>4</v>
      </c>
      <c r="H71" s="266" t="s">
        <v>759</v>
      </c>
      <c r="I71" s="266">
        <v>275</v>
      </c>
      <c r="J71" s="267">
        <v>133000</v>
      </c>
    </row>
    <row r="72" spans="1:10" x14ac:dyDescent="0.2">
      <c r="A72" s="266">
        <v>8</v>
      </c>
      <c r="B72" s="269" t="s">
        <v>844</v>
      </c>
      <c r="C72" s="266">
        <v>1.5</v>
      </c>
      <c r="D72" s="266">
        <v>80</v>
      </c>
      <c r="E72" s="266">
        <v>11</v>
      </c>
      <c r="F72" s="266">
        <v>0.4</v>
      </c>
      <c r="G72" s="266">
        <v>7.5</v>
      </c>
      <c r="H72" s="266" t="s">
        <v>759</v>
      </c>
      <c r="I72" s="266">
        <v>435</v>
      </c>
      <c r="J72" s="267">
        <v>174800</v>
      </c>
    </row>
    <row r="73" spans="1:10" x14ac:dyDescent="0.2">
      <c r="A73" s="266">
        <v>9</v>
      </c>
      <c r="B73" s="269" t="s">
        <v>845</v>
      </c>
      <c r="C73" s="266">
        <v>2</v>
      </c>
      <c r="D73" s="266">
        <v>250</v>
      </c>
      <c r="E73" s="266">
        <v>13.5</v>
      </c>
      <c r="F73" s="266">
        <v>0.28999999999999998</v>
      </c>
      <c r="G73" s="266">
        <v>8.5</v>
      </c>
      <c r="H73" s="266" t="s">
        <v>759</v>
      </c>
      <c r="I73" s="266">
        <v>585</v>
      </c>
      <c r="J73" s="267">
        <v>176000</v>
      </c>
    </row>
    <row r="74" spans="1:10" x14ac:dyDescent="0.2">
      <c r="A74" s="266">
        <v>10</v>
      </c>
      <c r="B74" s="269" t="s">
        <v>846</v>
      </c>
      <c r="C74" s="266">
        <v>2.5</v>
      </c>
      <c r="D74" s="266">
        <v>80</v>
      </c>
      <c r="E74" s="266">
        <v>14</v>
      </c>
      <c r="F74" s="266">
        <v>0.3</v>
      </c>
      <c r="G74" s="266">
        <v>11</v>
      </c>
      <c r="H74" s="266" t="s">
        <v>759</v>
      </c>
      <c r="I74" s="266">
        <v>600</v>
      </c>
      <c r="J74" s="267">
        <v>242000</v>
      </c>
    </row>
    <row r="75" spans="1:10" x14ac:dyDescent="0.2">
      <c r="A75" s="266">
        <v>11</v>
      </c>
      <c r="B75" s="269" t="s">
        <v>847</v>
      </c>
      <c r="C75" s="266">
        <v>3.2</v>
      </c>
      <c r="D75" s="266">
        <v>250</v>
      </c>
      <c r="E75" s="266">
        <v>17.5</v>
      </c>
      <c r="F75" s="266">
        <v>0.28000000000000003</v>
      </c>
      <c r="G75" s="266">
        <v>11</v>
      </c>
      <c r="H75" s="266" t="s">
        <v>759</v>
      </c>
      <c r="I75" s="266">
        <v>980</v>
      </c>
      <c r="J75" s="267" t="s">
        <v>793</v>
      </c>
    </row>
    <row r="76" spans="1:10" x14ac:dyDescent="0.2">
      <c r="A76" s="266">
        <v>12</v>
      </c>
      <c r="B76" s="269" t="s">
        <v>848</v>
      </c>
      <c r="C76" s="266">
        <v>3.2</v>
      </c>
      <c r="D76" s="266">
        <v>250</v>
      </c>
      <c r="E76" s="266">
        <v>17.5</v>
      </c>
      <c r="F76" s="266">
        <v>0.28000000000000003</v>
      </c>
      <c r="G76" s="266">
        <v>11</v>
      </c>
      <c r="H76" s="266" t="s">
        <v>759</v>
      </c>
      <c r="I76" s="266">
        <v>980</v>
      </c>
      <c r="J76" s="267">
        <v>242000</v>
      </c>
    </row>
    <row r="77" spans="1:10" x14ac:dyDescent="0.2">
      <c r="A77" s="266">
        <v>13</v>
      </c>
      <c r="B77" s="269" t="s">
        <v>849</v>
      </c>
      <c r="C77" s="266">
        <v>5</v>
      </c>
      <c r="D77" s="266">
        <v>250</v>
      </c>
      <c r="E77" s="266">
        <v>22.5</v>
      </c>
      <c r="F77" s="266">
        <v>0.28999999999999998</v>
      </c>
      <c r="G77" s="266">
        <v>18.5</v>
      </c>
      <c r="H77" s="266" t="s">
        <v>759</v>
      </c>
      <c r="I77" s="266">
        <v>1945</v>
      </c>
      <c r="J77" s="267">
        <v>385000</v>
      </c>
    </row>
    <row r="78" spans="1:10" x14ac:dyDescent="0.2">
      <c r="A78" s="266">
        <v>14</v>
      </c>
      <c r="B78" s="269" t="s">
        <v>850</v>
      </c>
      <c r="C78" s="266">
        <v>8</v>
      </c>
      <c r="D78" s="266">
        <v>250</v>
      </c>
      <c r="E78" s="266">
        <v>28</v>
      </c>
      <c r="F78" s="266">
        <v>0.22</v>
      </c>
      <c r="G78" s="266">
        <v>22</v>
      </c>
      <c r="H78" s="266" t="s">
        <v>759</v>
      </c>
      <c r="I78" s="266">
        <v>2500</v>
      </c>
      <c r="J78" s="267">
        <v>671000</v>
      </c>
    </row>
    <row r="79" spans="1:10" x14ac:dyDescent="0.2">
      <c r="A79" s="266">
        <v>15</v>
      </c>
      <c r="B79" s="269" t="s">
        <v>851</v>
      </c>
      <c r="C79" s="266">
        <v>10</v>
      </c>
      <c r="D79" s="266">
        <v>250</v>
      </c>
      <c r="E79" s="266">
        <v>28</v>
      </c>
      <c r="F79" s="266" t="s">
        <v>852</v>
      </c>
      <c r="G79" s="266">
        <v>15</v>
      </c>
      <c r="H79" s="266" t="s">
        <v>759</v>
      </c>
      <c r="I79" s="266">
        <v>2935</v>
      </c>
      <c r="J79" s="267">
        <v>891000</v>
      </c>
    </row>
    <row r="80" spans="1:10" x14ac:dyDescent="0.2">
      <c r="A80" s="266">
        <v>16</v>
      </c>
      <c r="B80" s="269" t="s">
        <v>853</v>
      </c>
      <c r="C80" s="266">
        <v>15</v>
      </c>
      <c r="D80" s="266">
        <v>250</v>
      </c>
      <c r="E80" s="266">
        <v>32</v>
      </c>
      <c r="F80" s="266">
        <v>0.08</v>
      </c>
      <c r="G80" s="266"/>
      <c r="H80" s="266" t="s">
        <v>759</v>
      </c>
      <c r="I80" s="266">
        <v>3205</v>
      </c>
      <c r="J80" s="267">
        <v>990000</v>
      </c>
    </row>
  </sheetData>
  <mergeCells count="12">
    <mergeCell ref="A1:J1"/>
    <mergeCell ref="A2:J2"/>
    <mergeCell ref="A3:J3"/>
    <mergeCell ref="A49:J49"/>
    <mergeCell ref="B56:B57"/>
    <mergeCell ref="C56:C57"/>
    <mergeCell ref="D56:D57"/>
    <mergeCell ref="E56:E57"/>
    <mergeCell ref="F56:F57"/>
    <mergeCell ref="G56:G57"/>
    <mergeCell ref="A63:J63"/>
    <mergeCell ref="H56:H57"/>
  </mergeCells>
  <pageMargins left="0.7" right="0.7" top="0.75" bottom="0.75" header="0.3" footer="0.3"/>
  <pageSetup paperSize="9" scale="84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showGridLines="0" tabSelected="1" topLeftCell="A49" zoomScale="85" zoomScaleNormal="85" workbookViewId="0">
      <selection activeCell="I91" sqref="I91"/>
    </sheetView>
  </sheetViews>
  <sheetFormatPr defaultRowHeight="12.75" x14ac:dyDescent="0.2"/>
  <cols>
    <col min="1" max="2" width="14.5703125" customWidth="1"/>
    <col min="3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/>
    <col min="10" max="10" width="11" customWidth="1"/>
    <col min="11" max="12" width="12" customWidth="1"/>
    <col min="13" max="22" width="9.140625" customWidth="1"/>
    <col min="23" max="1025" width="17.28515625" customWidth="1"/>
  </cols>
  <sheetData>
    <row r="1" spans="1:26" s="75" customFormat="1" ht="39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26" s="75" customFormat="1" ht="39" customHeight="1" thickBot="1" x14ac:dyDescent="0.25">
      <c r="A2" s="355" t="s">
        <v>891</v>
      </c>
      <c r="B2" s="406" t="s">
        <v>892</v>
      </c>
      <c r="C2" s="356" t="s">
        <v>893</v>
      </c>
      <c r="D2" s="357"/>
      <c r="E2" s="357"/>
      <c r="F2" s="358"/>
      <c r="G2" s="407" t="s">
        <v>894</v>
      </c>
      <c r="H2" s="408"/>
      <c r="I2" s="408"/>
      <c r="J2" s="408"/>
      <c r="K2" s="408"/>
      <c r="L2" s="409"/>
    </row>
    <row r="3" spans="1:26" s="75" customFormat="1" ht="39" customHeight="1" thickTop="1" thickBot="1" x14ac:dyDescent="0.25">
      <c r="A3" s="355"/>
      <c r="B3" s="406"/>
      <c r="C3" s="359" t="s">
        <v>895</v>
      </c>
      <c r="D3" s="360" t="s">
        <v>896</v>
      </c>
      <c r="E3" s="360" t="s">
        <v>897</v>
      </c>
      <c r="F3" s="360" t="s">
        <v>898</v>
      </c>
      <c r="G3" s="359" t="s">
        <v>899</v>
      </c>
      <c r="H3" s="359" t="s">
        <v>900</v>
      </c>
      <c r="I3" s="359" t="s">
        <v>901</v>
      </c>
      <c r="J3" s="359" t="s">
        <v>902</v>
      </c>
      <c r="K3" s="359" t="s">
        <v>903</v>
      </c>
      <c r="L3" s="360" t="s">
        <v>904</v>
      </c>
    </row>
    <row r="4" spans="1:26" ht="15.75" customHeight="1" thickTop="1" thickBot="1" x14ac:dyDescent="0.3">
      <c r="A4" s="355"/>
      <c r="B4" s="410"/>
      <c r="C4" s="361"/>
      <c r="D4" s="362"/>
      <c r="E4" s="362"/>
      <c r="F4" s="363"/>
      <c r="G4" s="364"/>
      <c r="H4" s="362"/>
      <c r="I4" s="362"/>
      <c r="J4" s="362"/>
      <c r="K4" s="362"/>
      <c r="L4" s="363"/>
      <c r="M4" s="7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thickTop="1" x14ac:dyDescent="0.25">
      <c r="A5" s="365" t="s">
        <v>905</v>
      </c>
      <c r="B5" s="366" t="s">
        <v>906</v>
      </c>
      <c r="C5" s="367">
        <v>26791.452496670394</v>
      </c>
      <c r="D5" s="368">
        <v>11213.203044947904</v>
      </c>
      <c r="E5" s="368">
        <v>14263.394285714114</v>
      </c>
      <c r="F5" s="369">
        <v>27127.872737260212</v>
      </c>
      <c r="G5" s="367">
        <v>32128.832594055868</v>
      </c>
      <c r="H5" s="368">
        <v>17491.096656065896</v>
      </c>
      <c r="I5" s="368">
        <v>20401.279118567425</v>
      </c>
      <c r="J5" s="368">
        <v>42786.428281460328</v>
      </c>
      <c r="K5" s="368">
        <v>48543.447615505924</v>
      </c>
      <c r="L5" s="369">
        <v>67339.452080946707</v>
      </c>
      <c r="M5" s="76"/>
      <c r="N5" s="72"/>
      <c r="O5" s="72"/>
      <c r="P5" s="72"/>
      <c r="Q5" s="72"/>
      <c r="R5" s="72"/>
      <c r="S5" s="72"/>
      <c r="T5" s="72"/>
      <c r="U5" s="72"/>
      <c r="V5" s="72"/>
      <c r="W5" s="2"/>
      <c r="X5" s="2"/>
      <c r="Y5" s="2"/>
      <c r="Z5" s="2"/>
    </row>
    <row r="6" spans="1:26" ht="15.75" customHeight="1" x14ac:dyDescent="0.25">
      <c r="A6" s="365"/>
      <c r="B6" s="370" t="s">
        <v>907</v>
      </c>
      <c r="C6" s="371">
        <v>28542.69865986739</v>
      </c>
      <c r="D6" s="372">
        <v>14778.426577187751</v>
      </c>
      <c r="E6" s="372">
        <v>16726.048689119616</v>
      </c>
      <c r="F6" s="373">
        <v>31815.221746005278</v>
      </c>
      <c r="G6" s="371">
        <v>33921.899561150087</v>
      </c>
      <c r="H6" s="372">
        <v>21036.318934267936</v>
      </c>
      <c r="I6" s="372">
        <v>24001.504845373442</v>
      </c>
      <c r="J6" s="372">
        <v>48495.542741702935</v>
      </c>
      <c r="K6" s="372">
        <v>50297.976812825284</v>
      </c>
      <c r="L6" s="373">
        <v>70716.386898146142</v>
      </c>
      <c r="M6" s="76"/>
      <c r="N6" s="72"/>
      <c r="O6" s="72"/>
      <c r="P6" s="72"/>
      <c r="Q6" s="72"/>
      <c r="R6" s="72"/>
      <c r="S6" s="72"/>
      <c r="T6" s="72"/>
      <c r="U6" s="72"/>
      <c r="V6" s="72"/>
      <c r="W6" s="2"/>
      <c r="X6" s="2"/>
      <c r="Y6" s="2"/>
      <c r="Z6" s="2"/>
    </row>
    <row r="7" spans="1:26" ht="15.75" customHeight="1" x14ac:dyDescent="0.25">
      <c r="A7" s="365"/>
      <c r="B7" s="370" t="s">
        <v>908</v>
      </c>
      <c r="C7" s="371">
        <v>30424.634835243269</v>
      </c>
      <c r="D7" s="372">
        <v>18717.423544259193</v>
      </c>
      <c r="E7" s="372">
        <v>19251.207011393282</v>
      </c>
      <c r="F7" s="373">
        <v>36643.063504331258</v>
      </c>
      <c r="G7" s="371">
        <v>35607.800718257648</v>
      </c>
      <c r="H7" s="372">
        <v>24751.551871791362</v>
      </c>
      <c r="I7" s="372">
        <v>27001.692951045119</v>
      </c>
      <c r="J7" s="372">
        <v>53974.759975358618</v>
      </c>
      <c r="K7" s="372">
        <v>51628.236985100157</v>
      </c>
      <c r="L7" s="373">
        <v>74088.212888088092</v>
      </c>
      <c r="M7" s="76"/>
      <c r="N7" s="287" t="s">
        <v>94</v>
      </c>
      <c r="O7" s="287"/>
      <c r="P7" s="287"/>
      <c r="Q7" s="287"/>
      <c r="R7" s="287"/>
      <c r="S7" s="287"/>
      <c r="T7" s="287"/>
      <c r="U7" s="287"/>
      <c r="V7" s="287"/>
      <c r="W7" s="2"/>
      <c r="X7" s="2"/>
      <c r="Y7" s="2"/>
      <c r="Z7" s="2"/>
    </row>
    <row r="8" spans="1:26" ht="15.75" customHeight="1" thickBot="1" x14ac:dyDescent="0.3">
      <c r="A8" s="374"/>
      <c r="B8" s="375" t="s">
        <v>909</v>
      </c>
      <c r="C8" s="376">
        <v>32123.604993568704</v>
      </c>
      <c r="D8" s="377">
        <v>22627.668708651279</v>
      </c>
      <c r="E8" s="377">
        <v>23017.5</v>
      </c>
      <c r="F8" s="378">
        <v>41662.486284813021</v>
      </c>
      <c r="G8" s="376">
        <v>37570.764701184424</v>
      </c>
      <c r="H8" s="377">
        <v>28464.284652560065</v>
      </c>
      <c r="I8" s="377">
        <v>31089.449245022781</v>
      </c>
      <c r="J8" s="377">
        <v>59275.168255002201</v>
      </c>
      <c r="K8" s="377">
        <v>53239.133439565914</v>
      </c>
      <c r="L8" s="378">
        <v>77467.702118916277</v>
      </c>
      <c r="M8" s="76"/>
      <c r="N8" s="284" t="s">
        <v>95</v>
      </c>
      <c r="O8" s="284"/>
      <c r="P8" s="284"/>
      <c r="Q8" s="284"/>
      <c r="R8" s="284"/>
      <c r="S8" s="284"/>
      <c r="T8" s="284"/>
      <c r="U8" s="284"/>
      <c r="V8" s="284"/>
      <c r="W8" s="2"/>
      <c r="X8" s="2"/>
      <c r="Y8" s="2"/>
      <c r="Z8" s="2"/>
    </row>
    <row r="9" spans="1:26" ht="15.75" customHeight="1" thickTop="1" thickBot="1" x14ac:dyDescent="0.3">
      <c r="A9" s="379" t="s">
        <v>910</v>
      </c>
      <c r="B9" s="380"/>
      <c r="C9" s="381" t="s">
        <v>895</v>
      </c>
      <c r="D9" s="382" t="s">
        <v>896</v>
      </c>
      <c r="E9" s="382" t="s">
        <v>897</v>
      </c>
      <c r="F9" s="383" t="s">
        <v>911</v>
      </c>
      <c r="G9" s="381" t="s">
        <v>912</v>
      </c>
      <c r="H9" s="382" t="s">
        <v>913</v>
      </c>
      <c r="I9" s="382" t="s">
        <v>914</v>
      </c>
      <c r="J9" s="382" t="s">
        <v>915</v>
      </c>
      <c r="K9" s="382" t="s">
        <v>916</v>
      </c>
      <c r="L9" s="383" t="s">
        <v>917</v>
      </c>
      <c r="M9" s="76"/>
      <c r="N9" s="253" t="s">
        <v>96</v>
      </c>
      <c r="O9" s="285" t="s">
        <v>97</v>
      </c>
      <c r="P9" s="253" t="s">
        <v>98</v>
      </c>
      <c r="Q9" s="285" t="s">
        <v>99</v>
      </c>
      <c r="R9" s="253" t="s">
        <v>98</v>
      </c>
      <c r="S9" s="285" t="s">
        <v>100</v>
      </c>
      <c r="T9" s="253" t="s">
        <v>98</v>
      </c>
      <c r="U9" s="285" t="s">
        <v>101</v>
      </c>
      <c r="V9" s="253" t="s">
        <v>98</v>
      </c>
      <c r="W9" s="2"/>
      <c r="X9" s="2"/>
      <c r="Y9" s="2"/>
      <c r="Z9" s="2"/>
    </row>
    <row r="10" spans="1:26" ht="15.75" customHeight="1" thickTop="1" x14ac:dyDescent="0.25">
      <c r="A10" s="384" t="s">
        <v>918</v>
      </c>
      <c r="B10" s="385" t="s">
        <v>906</v>
      </c>
      <c r="C10" s="367">
        <v>30163.254810885501</v>
      </c>
      <c r="D10" s="368">
        <v>13262.422435912742</v>
      </c>
      <c r="E10" s="368">
        <v>14275.895069487748</v>
      </c>
      <c r="F10" s="369">
        <v>28864.874004806075</v>
      </c>
      <c r="G10" s="367">
        <v>39719.308501405212</v>
      </c>
      <c r="H10" s="368">
        <v>24559.039801677431</v>
      </c>
      <c r="I10" s="368">
        <v>24733.907999999999</v>
      </c>
      <c r="J10" s="368">
        <v>45519.650864216295</v>
      </c>
      <c r="K10" s="368">
        <v>51875.5062762589</v>
      </c>
      <c r="L10" s="369">
        <v>102802.37648879828</v>
      </c>
      <c r="M10" s="76"/>
      <c r="N10" s="254">
        <v>1</v>
      </c>
      <c r="O10" s="285"/>
      <c r="P10" s="255">
        <v>13755</v>
      </c>
      <c r="Q10" s="285"/>
      <c r="R10" s="255">
        <v>14746</v>
      </c>
      <c r="S10" s="285"/>
      <c r="T10" s="255">
        <v>17210</v>
      </c>
      <c r="U10" s="285"/>
      <c r="V10" s="255">
        <v>19676</v>
      </c>
      <c r="W10" s="2"/>
      <c r="X10" s="2"/>
      <c r="Y10" s="2"/>
      <c r="Z10" s="2"/>
    </row>
    <row r="11" spans="1:26" ht="15.75" customHeight="1" x14ac:dyDescent="0.25">
      <c r="A11" s="365"/>
      <c r="B11" s="370" t="s">
        <v>907</v>
      </c>
      <c r="C11" s="371">
        <v>31768.128160442153</v>
      </c>
      <c r="D11" s="372">
        <v>17452.344226367637</v>
      </c>
      <c r="E11" s="372">
        <v>17855.999999999996</v>
      </c>
      <c r="F11" s="373">
        <v>33845.980580856674</v>
      </c>
      <c r="G11" s="371">
        <v>42286.060340598415</v>
      </c>
      <c r="H11" s="372">
        <v>29756.865694753611</v>
      </c>
      <c r="I11" s="372">
        <v>29908.799999999999</v>
      </c>
      <c r="J11" s="372">
        <v>51586.383232483073</v>
      </c>
      <c r="K11" s="372">
        <v>53768.806800519909</v>
      </c>
      <c r="L11" s="373">
        <v>106552.25569579435</v>
      </c>
      <c r="M11" s="76"/>
      <c r="N11" s="256">
        <v>3.2</v>
      </c>
      <c r="O11" s="285"/>
      <c r="P11" s="257">
        <v>25653</v>
      </c>
      <c r="Q11" s="285"/>
      <c r="R11" s="257">
        <v>28353</v>
      </c>
      <c r="S11" s="285"/>
      <c r="T11" s="257">
        <v>32731</v>
      </c>
      <c r="U11" s="285"/>
      <c r="V11" s="257">
        <v>37109</v>
      </c>
      <c r="W11" s="2"/>
      <c r="X11" s="2"/>
      <c r="Y11" s="2"/>
      <c r="Z11" s="2"/>
    </row>
    <row r="12" spans="1:26" ht="15.75" customHeight="1" x14ac:dyDescent="0.25">
      <c r="A12" s="365"/>
      <c r="B12" s="370" t="s">
        <v>908</v>
      </c>
      <c r="C12" s="371">
        <v>33427.891315113928</v>
      </c>
      <c r="D12" s="372">
        <v>22742.675919368696</v>
      </c>
      <c r="E12" s="372">
        <v>23124.635999999999</v>
      </c>
      <c r="F12" s="373">
        <v>38980.351974631922</v>
      </c>
      <c r="G12" s="371">
        <v>45291.930620712643</v>
      </c>
      <c r="H12" s="372">
        <v>35834.746765493495</v>
      </c>
      <c r="I12" s="372">
        <v>35935.199999999997</v>
      </c>
      <c r="J12" s="372">
        <v>57423.218374162876</v>
      </c>
      <c r="K12" s="372">
        <v>55657.466882319452</v>
      </c>
      <c r="L12" s="373">
        <v>110294.47166190414</v>
      </c>
      <c r="M12" s="76"/>
      <c r="N12" s="254">
        <v>5</v>
      </c>
      <c r="O12" s="285"/>
      <c r="P12" s="255">
        <v>35439</v>
      </c>
      <c r="Q12" s="285"/>
      <c r="R12" s="255">
        <v>39209</v>
      </c>
      <c r="S12" s="285"/>
      <c r="T12" s="255">
        <v>42521</v>
      </c>
      <c r="U12" s="285"/>
      <c r="V12" s="255">
        <v>47539</v>
      </c>
      <c r="W12" s="2"/>
      <c r="X12" s="2"/>
      <c r="Y12" s="2"/>
      <c r="Z12" s="2"/>
    </row>
    <row r="13" spans="1:26" ht="15.75" customHeight="1" thickBot="1" x14ac:dyDescent="0.3">
      <c r="A13" s="374"/>
      <c r="B13" s="375" t="s">
        <v>909</v>
      </c>
      <c r="C13" s="376">
        <v>35160.840876605878</v>
      </c>
      <c r="D13" s="377">
        <v>26365.403056967258</v>
      </c>
      <c r="E13" s="377">
        <v>26895.599999999999</v>
      </c>
      <c r="F13" s="378">
        <v>44331.848526850386</v>
      </c>
      <c r="G13" s="376">
        <v>48148.814286942979</v>
      </c>
      <c r="H13" s="377">
        <v>40345.029551019928</v>
      </c>
      <c r="I13" s="377">
        <v>40845.599999999999</v>
      </c>
      <c r="J13" s="377">
        <v>63068.472493686895</v>
      </c>
      <c r="K13" s="377">
        <v>57548.447185349745</v>
      </c>
      <c r="L13" s="378">
        <v>114041.79645527144</v>
      </c>
      <c r="M13" s="76"/>
      <c r="N13" s="256">
        <v>8</v>
      </c>
      <c r="O13" s="285"/>
      <c r="P13" s="257">
        <v>52386</v>
      </c>
      <c r="Q13" s="285"/>
      <c r="R13" s="257">
        <v>67389</v>
      </c>
      <c r="S13" s="285"/>
      <c r="T13" s="257">
        <v>85820</v>
      </c>
      <c r="U13" s="285"/>
      <c r="V13" s="257">
        <v>104250</v>
      </c>
      <c r="W13" s="2"/>
      <c r="X13" s="2"/>
      <c r="Y13" s="2"/>
      <c r="Z13" s="2"/>
    </row>
    <row r="14" spans="1:26" ht="15.75" customHeight="1" thickTop="1" x14ac:dyDescent="0.25">
      <c r="A14" s="384" t="s">
        <v>919</v>
      </c>
      <c r="B14" s="385" t="s">
        <v>906</v>
      </c>
      <c r="C14" s="367">
        <v>40424.533199999998</v>
      </c>
      <c r="D14" s="368">
        <v>17768.614055840528</v>
      </c>
      <c r="E14" s="368">
        <v>20551.28852385101</v>
      </c>
      <c r="F14" s="369">
        <v>41560.309739663258</v>
      </c>
      <c r="G14" s="367">
        <v>54265.106856914557</v>
      </c>
      <c r="H14" s="368">
        <v>32039.508811818829</v>
      </c>
      <c r="I14" s="368">
        <v>32330.519999999997</v>
      </c>
      <c r="J14" s="368">
        <v>63132.332834405497</v>
      </c>
      <c r="K14" s="368">
        <v>70570.081165731855</v>
      </c>
      <c r="L14" s="369">
        <v>122364.07605771908</v>
      </c>
      <c r="M14" s="76"/>
      <c r="N14" s="286"/>
      <c r="O14" s="286"/>
      <c r="P14" s="286"/>
      <c r="Q14" s="286"/>
      <c r="R14" s="286"/>
      <c r="S14" s="286"/>
      <c r="T14" s="286"/>
      <c r="U14" s="286"/>
      <c r="V14" s="286"/>
      <c r="W14" s="2"/>
      <c r="X14" s="2"/>
      <c r="Y14" s="2"/>
      <c r="Z14" s="2"/>
    </row>
    <row r="15" spans="1:26" ht="15.75" customHeight="1" x14ac:dyDescent="0.25">
      <c r="A15" s="365"/>
      <c r="B15" s="370" t="s">
        <v>907</v>
      </c>
      <c r="C15" s="371">
        <v>42678.183599999997</v>
      </c>
      <c r="D15" s="372">
        <v>22455.157892575164</v>
      </c>
      <c r="E15" s="372">
        <v>24239.01973707246</v>
      </c>
      <c r="F15" s="373">
        <v>49044.741671882883</v>
      </c>
      <c r="G15" s="371">
        <v>57430.418951887019</v>
      </c>
      <c r="H15" s="372">
        <v>37787.369190934805</v>
      </c>
      <c r="I15" s="372">
        <v>37832.399999999994</v>
      </c>
      <c r="J15" s="372">
        <v>71268.140241954825</v>
      </c>
      <c r="K15" s="372">
        <v>72980.901511166885</v>
      </c>
      <c r="L15" s="373">
        <v>127613.3960647878</v>
      </c>
      <c r="M15" s="76"/>
      <c r="N15" s="284" t="s">
        <v>102</v>
      </c>
      <c r="O15" s="284"/>
      <c r="P15" s="284"/>
      <c r="Q15" s="284"/>
      <c r="R15" s="284"/>
      <c r="S15" s="284"/>
      <c r="T15" s="284"/>
      <c r="U15" s="284"/>
      <c r="V15" s="284"/>
      <c r="W15" s="2"/>
      <c r="X15" s="2"/>
      <c r="Y15" s="2"/>
      <c r="Z15" s="2"/>
    </row>
    <row r="16" spans="1:26" ht="15.75" customHeight="1" x14ac:dyDescent="0.25">
      <c r="A16" s="365"/>
      <c r="B16" s="370" t="s">
        <v>908</v>
      </c>
      <c r="C16" s="371">
        <v>44915.149799999999</v>
      </c>
      <c r="D16" s="372">
        <v>27515.47516414139</v>
      </c>
      <c r="E16" s="372">
        <v>28754.855999999996</v>
      </c>
      <c r="F16" s="373">
        <v>55903.342265060266</v>
      </c>
      <c r="G16" s="371">
        <v>60715.965858064075</v>
      </c>
      <c r="H16" s="372">
        <v>43617.734742956789</v>
      </c>
      <c r="I16" s="372">
        <v>44115.479999999989</v>
      </c>
      <c r="J16" s="372">
        <v>78867.520787467933</v>
      </c>
      <c r="K16" s="372">
        <v>75345.317431987671</v>
      </c>
      <c r="L16" s="373">
        <v>132862.71607185653</v>
      </c>
      <c r="M16" s="76"/>
      <c r="N16" s="253" t="s">
        <v>96</v>
      </c>
      <c r="O16" s="285" t="s">
        <v>97</v>
      </c>
      <c r="P16" s="253" t="s">
        <v>98</v>
      </c>
      <c r="Q16" s="285" t="s">
        <v>99</v>
      </c>
      <c r="R16" s="253" t="s">
        <v>98</v>
      </c>
      <c r="S16" s="285" t="s">
        <v>100</v>
      </c>
      <c r="T16" s="253" t="s">
        <v>98</v>
      </c>
      <c r="U16" s="285" t="s">
        <v>101</v>
      </c>
      <c r="V16" s="253" t="s">
        <v>98</v>
      </c>
      <c r="W16" s="2"/>
      <c r="X16" s="2"/>
      <c r="Y16" s="2"/>
      <c r="Z16" s="2"/>
    </row>
    <row r="17" spans="1:26" ht="15.75" customHeight="1" thickBot="1" x14ac:dyDescent="0.3">
      <c r="A17" s="374"/>
      <c r="B17" s="375" t="s">
        <v>909</v>
      </c>
      <c r="C17" s="376">
        <v>46690.091999999997</v>
      </c>
      <c r="D17" s="377">
        <v>32547.040633028282</v>
      </c>
      <c r="E17" s="377">
        <v>33446.519999999997</v>
      </c>
      <c r="F17" s="378">
        <v>63132.332834405497</v>
      </c>
      <c r="G17" s="376">
        <v>63672.173933550315</v>
      </c>
      <c r="H17" s="377">
        <v>49503.103743582724</v>
      </c>
      <c r="I17" s="377">
        <v>49505.759999999995</v>
      </c>
      <c r="J17" s="377">
        <v>86275.320310825249</v>
      </c>
      <c r="K17" s="377">
        <v>78317.410341804483</v>
      </c>
      <c r="L17" s="378">
        <v>138106.92725166772</v>
      </c>
      <c r="M17" s="76"/>
      <c r="N17" s="254">
        <v>1</v>
      </c>
      <c r="O17" s="285"/>
      <c r="P17" s="255">
        <v>19350</v>
      </c>
      <c r="Q17" s="285"/>
      <c r="R17" s="255">
        <v>21777</v>
      </c>
      <c r="S17" s="285"/>
      <c r="T17" s="255">
        <v>24695</v>
      </c>
      <c r="U17" s="285"/>
      <c r="V17" s="255">
        <v>28248</v>
      </c>
      <c r="W17" s="2"/>
      <c r="X17" s="2"/>
      <c r="Y17" s="2"/>
      <c r="Z17" s="2"/>
    </row>
    <row r="18" spans="1:26" ht="15.75" customHeight="1" thickTop="1" x14ac:dyDescent="0.25">
      <c r="A18" s="384" t="s">
        <v>920</v>
      </c>
      <c r="B18" s="385" t="s">
        <v>906</v>
      </c>
      <c r="C18" s="367">
        <v>43954.775999999991</v>
      </c>
      <c r="D18" s="368">
        <v>23419.650182455302</v>
      </c>
      <c r="E18" s="368">
        <v>25801.617708776452</v>
      </c>
      <c r="F18" s="369">
        <v>52199.442503381608</v>
      </c>
      <c r="G18" s="367">
        <v>62058.436391863288</v>
      </c>
      <c r="H18" s="368">
        <v>44662.800266432409</v>
      </c>
      <c r="I18" s="368">
        <v>44751.6</v>
      </c>
      <c r="J18" s="368">
        <v>75278.569639082736</v>
      </c>
      <c r="K18" s="368">
        <v>99055.768675358893</v>
      </c>
      <c r="L18" s="369">
        <v>149354.01045902714</v>
      </c>
      <c r="M18" s="76"/>
      <c r="N18" s="256">
        <v>3.2</v>
      </c>
      <c r="O18" s="285"/>
      <c r="P18" s="257">
        <v>32139</v>
      </c>
      <c r="Q18" s="285"/>
      <c r="R18" s="257">
        <v>35772</v>
      </c>
      <c r="S18" s="285"/>
      <c r="T18" s="257">
        <v>42326</v>
      </c>
      <c r="U18" s="285"/>
      <c r="V18" s="257">
        <v>48880</v>
      </c>
      <c r="W18" s="2"/>
      <c r="X18" s="2"/>
      <c r="Y18" s="2"/>
      <c r="Z18" s="2"/>
    </row>
    <row r="19" spans="1:26" ht="15.75" customHeight="1" x14ac:dyDescent="0.25">
      <c r="A19" s="365"/>
      <c r="B19" s="370" t="s">
        <v>907</v>
      </c>
      <c r="C19" s="371">
        <v>46925.567999999999</v>
      </c>
      <c r="D19" s="372">
        <v>30994.443288343191</v>
      </c>
      <c r="E19" s="372">
        <v>31130.819999999996</v>
      </c>
      <c r="F19" s="373">
        <v>60705.63988709879</v>
      </c>
      <c r="G19" s="371">
        <v>65885.94909637174</v>
      </c>
      <c r="H19" s="372">
        <v>53298.341697257412</v>
      </c>
      <c r="I19" s="372">
        <v>53344.799999999996</v>
      </c>
      <c r="J19" s="372">
        <v>83184.479820045119</v>
      </c>
      <c r="K19" s="372">
        <v>102692.99167131314</v>
      </c>
      <c r="L19" s="373">
        <v>155969.9417574738</v>
      </c>
      <c r="M19" s="76"/>
      <c r="N19" s="254">
        <v>5</v>
      </c>
      <c r="O19" s="285"/>
      <c r="P19" s="255">
        <v>44353</v>
      </c>
      <c r="Q19" s="285"/>
      <c r="R19" s="255">
        <v>48792</v>
      </c>
      <c r="S19" s="285"/>
      <c r="T19" s="255">
        <v>52617</v>
      </c>
      <c r="U19" s="285"/>
      <c r="V19" s="255">
        <v>58675</v>
      </c>
      <c r="W19" s="2"/>
      <c r="X19" s="2"/>
      <c r="Y19" s="2"/>
      <c r="Z19" s="2"/>
    </row>
    <row r="20" spans="1:26" ht="15.75" customHeight="1" x14ac:dyDescent="0.25">
      <c r="A20" s="365"/>
      <c r="B20" s="370" t="s">
        <v>908</v>
      </c>
      <c r="C20" s="371">
        <v>48133.079999999994</v>
      </c>
      <c r="D20" s="372">
        <v>38958.692630524129</v>
      </c>
      <c r="E20" s="372">
        <v>39059.999999999993</v>
      </c>
      <c r="F20" s="373">
        <v>69390.646224828073</v>
      </c>
      <c r="G20" s="371">
        <v>67654.241782896395</v>
      </c>
      <c r="H20" s="372">
        <v>61906.381403780411</v>
      </c>
      <c r="I20" s="372">
        <v>61938</v>
      </c>
      <c r="J20" s="372">
        <v>91077.617932863795</v>
      </c>
      <c r="K20" s="372">
        <v>104706.05980576896</v>
      </c>
      <c r="L20" s="373">
        <v>162585.87305592053</v>
      </c>
      <c r="M20" s="76"/>
      <c r="N20" s="256">
        <v>8</v>
      </c>
      <c r="O20" s="285"/>
      <c r="P20" s="257">
        <v>69705</v>
      </c>
      <c r="Q20" s="285"/>
      <c r="R20" s="257">
        <v>86580</v>
      </c>
      <c r="S20" s="285"/>
      <c r="T20" s="257">
        <v>113583</v>
      </c>
      <c r="U20" s="285"/>
      <c r="V20" s="257">
        <v>140586</v>
      </c>
      <c r="W20" s="2"/>
      <c r="X20" s="2"/>
      <c r="Y20" s="2"/>
      <c r="Z20" s="2"/>
    </row>
    <row r="21" spans="1:26" ht="15.75" customHeight="1" thickBot="1" x14ac:dyDescent="0.3">
      <c r="A21" s="374"/>
      <c r="B21" s="375" t="s">
        <v>909</v>
      </c>
      <c r="C21" s="376">
        <v>50687.603999999999</v>
      </c>
      <c r="D21" s="377">
        <v>47066.70098610186</v>
      </c>
      <c r="E21" s="377">
        <v>47653.2</v>
      </c>
      <c r="F21" s="378">
        <v>78075.652562557327</v>
      </c>
      <c r="G21" s="376">
        <v>71699.949985999119</v>
      </c>
      <c r="H21" s="377">
        <v>70624.428007511364</v>
      </c>
      <c r="I21" s="377">
        <v>70642.799999999988</v>
      </c>
      <c r="J21" s="377">
        <v>99034.616386401016</v>
      </c>
      <c r="K21" s="377">
        <v>108151.03589974993</v>
      </c>
      <c r="L21" s="378">
        <v>169201.80435436722</v>
      </c>
      <c r="M21" s="76"/>
      <c r="N21" s="254">
        <v>10</v>
      </c>
      <c r="O21" s="285"/>
      <c r="P21" s="255">
        <v>116867</v>
      </c>
      <c r="Q21" s="285"/>
      <c r="R21" s="255">
        <v>132171</v>
      </c>
      <c r="S21" s="285"/>
      <c r="T21" s="255">
        <v>158099</v>
      </c>
      <c r="U21" s="285"/>
      <c r="V21" s="255">
        <v>184026</v>
      </c>
      <c r="W21" s="2"/>
      <c r="X21" s="2"/>
      <c r="Y21" s="2"/>
      <c r="Z21" s="2"/>
    </row>
    <row r="22" spans="1:26" ht="15.75" customHeight="1" thickTop="1" x14ac:dyDescent="0.25">
      <c r="A22" s="384" t="s">
        <v>921</v>
      </c>
      <c r="B22" s="385" t="s">
        <v>906</v>
      </c>
      <c r="C22" s="367">
        <v>56589.011999999995</v>
      </c>
      <c r="D22" s="368">
        <v>35101.715121000001</v>
      </c>
      <c r="E22" s="368">
        <v>0</v>
      </c>
      <c r="F22" s="369">
        <v>79971.387487992004</v>
      </c>
      <c r="G22" s="367">
        <v>82935.069989511176</v>
      </c>
      <c r="H22" s="368">
        <v>67847.730290999985</v>
      </c>
      <c r="I22" s="368">
        <v>0</v>
      </c>
      <c r="J22" s="368">
        <v>135150.44084942399</v>
      </c>
      <c r="K22" s="368">
        <v>131733.32254180562</v>
      </c>
      <c r="L22" s="369">
        <v>215830.07073345836</v>
      </c>
      <c r="M22" s="76"/>
      <c r="N22" s="286"/>
      <c r="O22" s="286"/>
      <c r="P22" s="286"/>
      <c r="Q22" s="286"/>
      <c r="R22" s="286"/>
      <c r="S22" s="286"/>
      <c r="T22" s="286"/>
      <c r="U22" s="286"/>
      <c r="V22" s="286"/>
      <c r="W22" s="2"/>
      <c r="X22" s="2"/>
      <c r="Y22" s="2"/>
      <c r="Z22" s="2"/>
    </row>
    <row r="23" spans="1:26" ht="15.75" customHeight="1" x14ac:dyDescent="0.25">
      <c r="A23" s="365"/>
      <c r="B23" s="370" t="s">
        <v>907</v>
      </c>
      <c r="C23" s="371">
        <v>61019.531999999992</v>
      </c>
      <c r="D23" s="372">
        <v>43990.383095999998</v>
      </c>
      <c r="E23" s="372">
        <v>0</v>
      </c>
      <c r="F23" s="373">
        <v>94880.703605688002</v>
      </c>
      <c r="G23" s="371">
        <v>87265.861001789192</v>
      </c>
      <c r="H23" s="372">
        <v>77350.081643999991</v>
      </c>
      <c r="I23" s="372">
        <v>0</v>
      </c>
      <c r="J23" s="372">
        <v>150755.0276232</v>
      </c>
      <c r="K23" s="372">
        <v>136745.00040014353</v>
      </c>
      <c r="L23" s="373">
        <v>227626.35287099777</v>
      </c>
      <c r="M23" s="76"/>
      <c r="N23" s="284" t="s">
        <v>103</v>
      </c>
      <c r="O23" s="284"/>
      <c r="P23" s="284"/>
      <c r="Q23" s="284"/>
      <c r="R23" s="284"/>
      <c r="S23" s="284"/>
      <c r="T23" s="284"/>
      <c r="U23" s="284"/>
      <c r="V23" s="284"/>
      <c r="W23" s="2"/>
      <c r="X23" s="2"/>
      <c r="Y23" s="2"/>
      <c r="Z23" s="2"/>
    </row>
    <row r="24" spans="1:26" ht="15.75" customHeight="1" x14ac:dyDescent="0.25">
      <c r="A24" s="365"/>
      <c r="B24" s="370" t="s">
        <v>908</v>
      </c>
      <c r="C24" s="371">
        <v>64746.971999999994</v>
      </c>
      <c r="D24" s="372">
        <v>53880.751187999987</v>
      </c>
      <c r="E24" s="372">
        <v>0</v>
      </c>
      <c r="F24" s="373">
        <v>109962.98949636002</v>
      </c>
      <c r="G24" s="371">
        <v>92423.976612903964</v>
      </c>
      <c r="H24" s="372">
        <v>87432.022853999995</v>
      </c>
      <c r="I24" s="372">
        <v>0</v>
      </c>
      <c r="J24" s="372">
        <v>166781.86413688803</v>
      </c>
      <c r="K24" s="372">
        <v>142607.42604307586</v>
      </c>
      <c r="L24" s="373">
        <v>239300.02315435733</v>
      </c>
      <c r="M24" s="76"/>
      <c r="N24" s="253" t="s">
        <v>96</v>
      </c>
      <c r="O24" s="285" t="s">
        <v>97</v>
      </c>
      <c r="P24" s="253" t="s">
        <v>98</v>
      </c>
      <c r="Q24" s="285" t="s">
        <v>99</v>
      </c>
      <c r="R24" s="253" t="s">
        <v>98</v>
      </c>
      <c r="S24" s="285" t="s">
        <v>100</v>
      </c>
      <c r="T24" s="253" t="s">
        <v>98</v>
      </c>
      <c r="U24" s="285" t="s">
        <v>101</v>
      </c>
      <c r="V24" s="253" t="s">
        <v>98</v>
      </c>
      <c r="W24" s="2"/>
      <c r="X24" s="2"/>
      <c r="Y24" s="2"/>
      <c r="Z24" s="2"/>
    </row>
    <row r="25" spans="1:26" ht="15.75" customHeight="1" thickBot="1" x14ac:dyDescent="0.3">
      <c r="A25" s="374"/>
      <c r="B25" s="375" t="s">
        <v>909</v>
      </c>
      <c r="C25" s="376">
        <v>69305.831999999995</v>
      </c>
      <c r="D25" s="377">
        <v>63110.354372999995</v>
      </c>
      <c r="E25" s="377">
        <v>0</v>
      </c>
      <c r="F25" s="378">
        <v>125045.27538703199</v>
      </c>
      <c r="G25" s="376">
        <v>96811.751717448788</v>
      </c>
      <c r="H25" s="377">
        <v>96825.599639999986</v>
      </c>
      <c r="I25" s="377">
        <v>0</v>
      </c>
      <c r="J25" s="377">
        <v>182846.00785651201</v>
      </c>
      <c r="K25" s="377">
        <v>147146.22071724961</v>
      </c>
      <c r="L25" s="378">
        <v>250966.03019683075</v>
      </c>
      <c r="M25" s="76"/>
      <c r="N25" s="254">
        <v>1</v>
      </c>
      <c r="O25" s="285"/>
      <c r="P25" s="255">
        <v>22987</v>
      </c>
      <c r="Q25" s="285"/>
      <c r="R25" s="255">
        <v>24643</v>
      </c>
      <c r="S25" s="285"/>
      <c r="T25" s="255">
        <v>27802</v>
      </c>
      <c r="U25" s="285"/>
      <c r="V25" s="255">
        <v>30961</v>
      </c>
      <c r="W25" s="2"/>
      <c r="X25" s="2"/>
      <c r="Y25" s="2"/>
      <c r="Z25" s="2"/>
    </row>
    <row r="26" spans="1:26" ht="15.75" customHeight="1" thickTop="1" x14ac:dyDescent="0.25">
      <c r="A26" s="384" t="s">
        <v>922</v>
      </c>
      <c r="B26" s="385" t="s">
        <v>906</v>
      </c>
      <c r="C26" s="367">
        <v>104944.23761781963</v>
      </c>
      <c r="D26" s="368">
        <v>0</v>
      </c>
      <c r="E26" s="386">
        <v>0</v>
      </c>
      <c r="F26" s="369">
        <v>167919.73391793601</v>
      </c>
      <c r="G26" s="367">
        <v>162554.27939150404</v>
      </c>
      <c r="H26" s="368">
        <v>0</v>
      </c>
      <c r="I26" s="368">
        <v>0</v>
      </c>
      <c r="J26" s="368">
        <v>321508.43999999994</v>
      </c>
      <c r="K26" s="368">
        <v>244507.41000544318</v>
      </c>
      <c r="L26" s="369">
        <v>350921.58414833515</v>
      </c>
      <c r="M26" s="76"/>
      <c r="N26" s="256">
        <v>3.2</v>
      </c>
      <c r="O26" s="285"/>
      <c r="P26" s="257">
        <v>41208</v>
      </c>
      <c r="Q26" s="285"/>
      <c r="R26" s="257">
        <v>43597</v>
      </c>
      <c r="S26" s="285"/>
      <c r="T26" s="257">
        <v>48674</v>
      </c>
      <c r="U26" s="285"/>
      <c r="V26" s="257">
        <v>53758</v>
      </c>
      <c r="W26" s="2"/>
      <c r="X26" s="2"/>
      <c r="Y26" s="2"/>
      <c r="Z26" s="2"/>
    </row>
    <row r="27" spans="1:26" ht="15.75" customHeight="1" x14ac:dyDescent="0.25">
      <c r="A27" s="365"/>
      <c r="B27" s="370" t="s">
        <v>907</v>
      </c>
      <c r="C27" s="371">
        <v>109216.28576955096</v>
      </c>
      <c r="D27" s="372">
        <v>0</v>
      </c>
      <c r="E27" s="372">
        <v>0</v>
      </c>
      <c r="F27" s="373">
        <v>174746.952604224</v>
      </c>
      <c r="G27" s="371">
        <v>168664.834478448</v>
      </c>
      <c r="H27" s="372">
        <v>0</v>
      </c>
      <c r="I27" s="372">
        <v>0</v>
      </c>
      <c r="J27" s="372">
        <v>343605.23999999993</v>
      </c>
      <c r="K27" s="372">
        <v>253223.09075836089</v>
      </c>
      <c r="L27" s="373">
        <v>363435.6928558356</v>
      </c>
      <c r="M27" s="76"/>
      <c r="N27" s="254">
        <v>5</v>
      </c>
      <c r="O27" s="285"/>
      <c r="P27" s="255">
        <v>60240</v>
      </c>
      <c r="Q27" s="285"/>
      <c r="R27" s="255">
        <v>62224</v>
      </c>
      <c r="S27" s="285"/>
      <c r="T27" s="255">
        <v>68149</v>
      </c>
      <c r="U27" s="285"/>
      <c r="V27" s="255">
        <v>74074</v>
      </c>
      <c r="W27" s="2"/>
      <c r="X27" s="2"/>
      <c r="Y27" s="2"/>
      <c r="Z27" s="2"/>
    </row>
    <row r="28" spans="1:26" ht="15.75" customHeight="1" x14ac:dyDescent="0.25">
      <c r="A28" s="365"/>
      <c r="B28" s="370" t="s">
        <v>908</v>
      </c>
      <c r="C28" s="371">
        <v>119892.3023562264</v>
      </c>
      <c r="D28" s="372">
        <v>0</v>
      </c>
      <c r="E28" s="372">
        <v>0</v>
      </c>
      <c r="F28" s="373">
        <v>203818.59282985202</v>
      </c>
      <c r="G28" s="371">
        <v>174307.875488208</v>
      </c>
      <c r="H28" s="372">
        <v>0</v>
      </c>
      <c r="I28" s="372">
        <v>0</v>
      </c>
      <c r="J28" s="372">
        <v>365702.03999999992</v>
      </c>
      <c r="K28" s="372">
        <v>261991.82666279702</v>
      </c>
      <c r="L28" s="373">
        <v>376018.05679237802</v>
      </c>
      <c r="M28" s="76"/>
      <c r="N28" s="256">
        <v>8</v>
      </c>
      <c r="O28" s="285"/>
      <c r="P28" s="257">
        <v>87367</v>
      </c>
      <c r="Q28" s="285"/>
      <c r="R28" s="257">
        <v>116047</v>
      </c>
      <c r="S28" s="285"/>
      <c r="T28" s="257">
        <v>150443</v>
      </c>
      <c r="U28" s="285"/>
      <c r="V28" s="257">
        <v>184839</v>
      </c>
      <c r="W28" s="2"/>
      <c r="X28" s="2"/>
      <c r="Y28" s="2"/>
      <c r="Z28" s="2"/>
    </row>
    <row r="29" spans="1:26" ht="15.75" customHeight="1" thickBot="1" x14ac:dyDescent="0.3">
      <c r="A29" s="374"/>
      <c r="B29" s="375" t="s">
        <v>909</v>
      </c>
      <c r="C29" s="376">
        <v>140041.92428225998</v>
      </c>
      <c r="D29" s="377">
        <v>0</v>
      </c>
      <c r="E29" s="377">
        <v>0</v>
      </c>
      <c r="F29" s="378">
        <v>232134.63169050001</v>
      </c>
      <c r="G29" s="376">
        <v>188853.05501369998</v>
      </c>
      <c r="H29" s="377">
        <v>0</v>
      </c>
      <c r="I29" s="377">
        <v>0</v>
      </c>
      <c r="J29" s="377">
        <v>387798.83999999991</v>
      </c>
      <c r="K29" s="377">
        <v>270755.074103283</v>
      </c>
      <c r="L29" s="378">
        <v>388598.47057951923</v>
      </c>
      <c r="M29" s="76"/>
      <c r="N29" s="286"/>
      <c r="O29" s="286"/>
      <c r="P29" s="286"/>
      <c r="Q29" s="286"/>
      <c r="R29" s="286"/>
      <c r="S29" s="286"/>
      <c r="T29" s="286"/>
      <c r="U29" s="286"/>
      <c r="V29" s="286"/>
      <c r="W29" s="2"/>
      <c r="X29" s="2"/>
      <c r="Y29" s="2"/>
      <c r="Z29" s="2"/>
    </row>
    <row r="30" spans="1:26" ht="15.75" customHeight="1" thickTop="1" x14ac:dyDescent="0.25">
      <c r="A30" s="384" t="s">
        <v>923</v>
      </c>
      <c r="B30" s="385" t="s">
        <v>906</v>
      </c>
      <c r="C30" s="367">
        <v>336699.98999999993</v>
      </c>
      <c r="D30" s="368">
        <v>0</v>
      </c>
      <c r="E30" s="368">
        <v>0</v>
      </c>
      <c r="F30" s="369">
        <v>454544.98649999988</v>
      </c>
      <c r="G30" s="367">
        <v>506108.78999999992</v>
      </c>
      <c r="H30" s="368">
        <v>0</v>
      </c>
      <c r="I30" s="368">
        <v>0</v>
      </c>
      <c r="J30" s="368">
        <v>683246.86649999989</v>
      </c>
      <c r="K30" s="368">
        <v>0</v>
      </c>
      <c r="L30" s="369">
        <v>0</v>
      </c>
      <c r="M30" s="76"/>
      <c r="N30" s="284" t="s">
        <v>104</v>
      </c>
      <c r="O30" s="284"/>
      <c r="P30" s="284"/>
      <c r="Q30" s="284"/>
      <c r="R30" s="284"/>
      <c r="S30" s="284"/>
      <c r="T30" s="284"/>
      <c r="U30" s="284"/>
      <c r="V30" s="284"/>
      <c r="W30" s="2"/>
      <c r="X30" s="2"/>
      <c r="Y30" s="2"/>
      <c r="Z30" s="2"/>
    </row>
    <row r="31" spans="1:26" ht="15.75" customHeight="1" x14ac:dyDescent="0.25">
      <c r="A31" s="365"/>
      <c r="B31" s="370" t="s">
        <v>907</v>
      </c>
      <c r="C31" s="371">
        <v>355758.47999999992</v>
      </c>
      <c r="D31" s="372">
        <v>0</v>
      </c>
      <c r="E31" s="372">
        <v>0</v>
      </c>
      <c r="F31" s="373">
        <v>480273.94799999997</v>
      </c>
      <c r="G31" s="371">
        <v>528414.28200000001</v>
      </c>
      <c r="H31" s="372">
        <v>0</v>
      </c>
      <c r="I31" s="372">
        <v>0</v>
      </c>
      <c r="J31" s="372">
        <v>713359.28069999989</v>
      </c>
      <c r="K31" s="372">
        <v>0</v>
      </c>
      <c r="L31" s="373">
        <v>0</v>
      </c>
      <c r="M31" s="76"/>
      <c r="N31" s="253" t="s">
        <v>96</v>
      </c>
      <c r="O31" s="285" t="s">
        <v>97</v>
      </c>
      <c r="P31" s="253" t="s">
        <v>98</v>
      </c>
      <c r="Q31" s="285" t="s">
        <v>99</v>
      </c>
      <c r="R31" s="253" t="s">
        <v>98</v>
      </c>
      <c r="S31" s="285" t="s">
        <v>100</v>
      </c>
      <c r="T31" s="253" t="s">
        <v>98</v>
      </c>
      <c r="U31" s="285" t="s">
        <v>101</v>
      </c>
      <c r="V31" s="253" t="s">
        <v>98</v>
      </c>
      <c r="W31" s="2"/>
      <c r="X31" s="2"/>
      <c r="Y31" s="2"/>
      <c r="Z31" s="2"/>
    </row>
    <row r="32" spans="1:26" ht="15.75" customHeight="1" x14ac:dyDescent="0.25">
      <c r="A32" s="365"/>
      <c r="B32" s="370" t="s">
        <v>908</v>
      </c>
      <c r="C32" s="371">
        <v>374816.97</v>
      </c>
      <c r="D32" s="372">
        <v>0</v>
      </c>
      <c r="E32" s="372">
        <v>0</v>
      </c>
      <c r="F32" s="373">
        <v>506002.90949999989</v>
      </c>
      <c r="G32" s="371">
        <v>549872.73</v>
      </c>
      <c r="H32" s="372">
        <v>0</v>
      </c>
      <c r="I32" s="372">
        <v>0</v>
      </c>
      <c r="J32" s="372">
        <v>742328.18549999991</v>
      </c>
      <c r="K32" s="372">
        <v>0</v>
      </c>
      <c r="L32" s="373">
        <v>0</v>
      </c>
      <c r="M32" s="76"/>
      <c r="N32" s="254">
        <v>1</v>
      </c>
      <c r="O32" s="285"/>
      <c r="P32" s="255">
        <v>36898</v>
      </c>
      <c r="Q32" s="285"/>
      <c r="R32" s="255">
        <v>39289</v>
      </c>
      <c r="S32" s="285"/>
      <c r="T32" s="255">
        <v>42746</v>
      </c>
      <c r="U32" s="285"/>
      <c r="V32" s="255">
        <v>47347</v>
      </c>
      <c r="W32" s="2"/>
      <c r="X32" s="2"/>
      <c r="Y32" s="2"/>
      <c r="Z32" s="2"/>
    </row>
    <row r="33" spans="1:26" ht="15.75" customHeight="1" thickBot="1" x14ac:dyDescent="0.3">
      <c r="A33" s="374"/>
      <c r="B33" s="375" t="s">
        <v>909</v>
      </c>
      <c r="C33" s="376">
        <v>393875.45999999996</v>
      </c>
      <c r="D33" s="377">
        <v>0</v>
      </c>
      <c r="E33" s="377">
        <v>0</v>
      </c>
      <c r="F33" s="378">
        <v>531731.87099999993</v>
      </c>
      <c r="G33" s="387">
        <v>571190.00399999996</v>
      </c>
      <c r="H33" s="377">
        <v>0</v>
      </c>
      <c r="I33" s="377">
        <v>0</v>
      </c>
      <c r="J33" s="377">
        <v>771106.50539999991</v>
      </c>
      <c r="K33" s="377">
        <v>0</v>
      </c>
      <c r="L33" s="378">
        <v>0</v>
      </c>
      <c r="M33" s="76"/>
      <c r="N33" s="256">
        <v>3.2</v>
      </c>
      <c r="O33" s="285"/>
      <c r="P33" s="257">
        <v>63270</v>
      </c>
      <c r="Q33" s="285"/>
      <c r="R33" s="257">
        <v>65541</v>
      </c>
      <c r="S33" s="285"/>
      <c r="T33" s="257">
        <v>73564</v>
      </c>
      <c r="U33" s="285"/>
      <c r="V33" s="257">
        <v>81585</v>
      </c>
      <c r="W33" s="2"/>
      <c r="X33" s="2"/>
      <c r="Y33" s="2"/>
      <c r="Z33" s="2"/>
    </row>
    <row r="34" spans="1:26" ht="15.75" customHeight="1" thickTop="1" thickBot="1" x14ac:dyDescent="0.3">
      <c r="A34" s="411" t="s">
        <v>924</v>
      </c>
      <c r="B34" s="412"/>
      <c r="C34" s="412"/>
      <c r="D34" s="412"/>
      <c r="E34" s="412"/>
      <c r="F34" s="413"/>
      <c r="G34" s="414" t="s">
        <v>925</v>
      </c>
      <c r="H34" s="415"/>
      <c r="I34" s="415"/>
      <c r="J34" s="415"/>
      <c r="K34" s="415"/>
      <c r="L34" s="415"/>
      <c r="M34" s="76"/>
      <c r="N34" s="254">
        <v>5</v>
      </c>
      <c r="O34" s="285"/>
      <c r="P34" s="255">
        <v>84968</v>
      </c>
      <c r="Q34" s="285"/>
      <c r="R34" s="255">
        <v>90027</v>
      </c>
      <c r="S34" s="285"/>
      <c r="T34" s="255">
        <v>95402</v>
      </c>
      <c r="U34" s="285"/>
      <c r="V34" s="255">
        <v>103397</v>
      </c>
      <c r="W34" s="2"/>
      <c r="X34" s="2"/>
      <c r="Y34" s="2"/>
      <c r="Z34" s="2"/>
    </row>
    <row r="35" spans="1:26" ht="15.75" customHeight="1" thickTop="1" thickBot="1" x14ac:dyDescent="0.3">
      <c r="A35" s="388" t="s">
        <v>891</v>
      </c>
      <c r="B35" s="389" t="s">
        <v>892</v>
      </c>
      <c r="C35" s="390" t="s">
        <v>926</v>
      </c>
      <c r="D35" s="391" t="s">
        <v>891</v>
      </c>
      <c r="E35" s="391" t="s">
        <v>927</v>
      </c>
      <c r="F35" s="392" t="s">
        <v>928</v>
      </c>
      <c r="G35" s="454" t="s">
        <v>891</v>
      </c>
      <c r="H35" s="455" t="s">
        <v>929</v>
      </c>
      <c r="I35" s="456"/>
      <c r="J35" s="457"/>
      <c r="K35" s="458" t="s">
        <v>930</v>
      </c>
      <c r="L35" s="459"/>
      <c r="M35" s="76"/>
      <c r="N35" s="256">
        <v>8</v>
      </c>
      <c r="O35" s="285"/>
      <c r="P35" s="257">
        <v>151457</v>
      </c>
      <c r="Q35" s="285"/>
      <c r="R35" s="257">
        <v>173737</v>
      </c>
      <c r="S35" s="285"/>
      <c r="T35" s="257">
        <v>209784</v>
      </c>
      <c r="U35" s="285"/>
      <c r="V35" s="257">
        <v>245832</v>
      </c>
      <c r="W35" s="2"/>
      <c r="X35" s="2"/>
      <c r="Y35" s="2"/>
      <c r="Z35" s="2"/>
    </row>
    <row r="36" spans="1:26" ht="15.75" customHeight="1" thickTop="1" thickBot="1" x14ac:dyDescent="0.3">
      <c r="A36" s="393"/>
      <c r="B36" s="394"/>
      <c r="C36" s="395"/>
      <c r="D36" s="396"/>
      <c r="E36" s="396"/>
      <c r="F36" s="397"/>
      <c r="G36" s="460"/>
      <c r="H36" s="461" t="s">
        <v>931</v>
      </c>
      <c r="I36" s="461" t="s">
        <v>892</v>
      </c>
      <c r="J36" s="461" t="s">
        <v>932</v>
      </c>
      <c r="K36" s="461" t="s">
        <v>933</v>
      </c>
      <c r="L36" s="462" t="s">
        <v>934</v>
      </c>
      <c r="M36" s="76"/>
      <c r="N36" s="254">
        <v>10</v>
      </c>
      <c r="O36" s="285"/>
      <c r="P36" s="255">
        <v>224837</v>
      </c>
      <c r="Q36" s="285"/>
      <c r="R36" s="255">
        <v>237561</v>
      </c>
      <c r="S36" s="285"/>
      <c r="T36" s="255">
        <v>270724</v>
      </c>
      <c r="U36" s="285"/>
      <c r="V36" s="255">
        <v>303889</v>
      </c>
      <c r="W36" s="2"/>
      <c r="X36" s="2"/>
      <c r="Y36" s="2"/>
      <c r="Z36" s="2"/>
    </row>
    <row r="37" spans="1:26" ht="15.75" customHeight="1" thickTop="1" x14ac:dyDescent="0.25">
      <c r="A37" s="416" t="s">
        <v>944</v>
      </c>
      <c r="B37" s="366" t="s">
        <v>906</v>
      </c>
      <c r="C37" s="417">
        <v>22268.48899184633</v>
      </c>
      <c r="D37" s="366" t="s">
        <v>905</v>
      </c>
      <c r="E37" s="418">
        <v>14805.221186447998</v>
      </c>
      <c r="F37" s="419">
        <v>29529.021548279488</v>
      </c>
      <c r="G37" s="420" t="s">
        <v>905</v>
      </c>
      <c r="H37" s="421">
        <v>5165</v>
      </c>
      <c r="I37" s="422" t="s">
        <v>906</v>
      </c>
      <c r="J37" s="422" t="s">
        <v>935</v>
      </c>
      <c r="K37" s="421">
        <v>10896</v>
      </c>
      <c r="L37" s="423" t="s">
        <v>935</v>
      </c>
      <c r="M37" s="7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424"/>
      <c r="B38" s="370" t="s">
        <v>907</v>
      </c>
      <c r="C38" s="425">
        <v>23107.083236660808</v>
      </c>
      <c r="D38" s="370"/>
      <c r="E38" s="426">
        <v>16020.575164439999</v>
      </c>
      <c r="F38" s="399">
        <v>31930.170359298754</v>
      </c>
      <c r="G38" s="427"/>
      <c r="H38" s="427"/>
      <c r="I38" s="427" t="s">
        <v>907</v>
      </c>
      <c r="J38" s="427" t="s">
        <v>935</v>
      </c>
      <c r="K38" s="427"/>
      <c r="L38" s="428" t="s">
        <v>935</v>
      </c>
      <c r="M38" s="7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424"/>
      <c r="B39" s="370" t="s">
        <v>908</v>
      </c>
      <c r="C39" s="425">
        <v>24090.525578306882</v>
      </c>
      <c r="D39" s="370"/>
      <c r="E39" s="426">
        <v>17456.902592976003</v>
      </c>
      <c r="F39" s="399">
        <v>34791.113623491918</v>
      </c>
      <c r="G39" s="427"/>
      <c r="H39" s="427"/>
      <c r="I39" s="427" t="s">
        <v>908</v>
      </c>
      <c r="J39" s="427" t="s">
        <v>935</v>
      </c>
      <c r="K39" s="427"/>
      <c r="L39" s="428" t="s">
        <v>935</v>
      </c>
    </row>
    <row r="40" spans="1:26" ht="15.75" customHeight="1" thickBot="1" x14ac:dyDescent="0.25">
      <c r="A40" s="429"/>
      <c r="B40" s="375" t="s">
        <v>909</v>
      </c>
      <c r="C40" s="430">
        <v>25015.520442284069</v>
      </c>
      <c r="D40" s="375"/>
      <c r="E40" s="431">
        <v>18782.743296239998</v>
      </c>
      <c r="F40" s="400">
        <v>37498.792069960466</v>
      </c>
      <c r="G40" s="432"/>
      <c r="H40" s="432"/>
      <c r="I40" s="432" t="s">
        <v>909</v>
      </c>
      <c r="J40" s="432" t="s">
        <v>935</v>
      </c>
      <c r="K40" s="432"/>
      <c r="L40" s="433" t="s">
        <v>935</v>
      </c>
    </row>
    <row r="41" spans="1:26" ht="15.75" customHeight="1" thickTop="1" x14ac:dyDescent="0.2">
      <c r="A41" s="434" t="s">
        <v>945</v>
      </c>
      <c r="B41" s="385" t="s">
        <v>906</v>
      </c>
      <c r="C41" s="435">
        <v>28616.393305623809</v>
      </c>
      <c r="D41" s="385" t="s">
        <v>918</v>
      </c>
      <c r="E41" s="418">
        <v>15094.696406660642</v>
      </c>
      <c r="F41" s="398">
        <v>31419.287633549975</v>
      </c>
      <c r="G41" s="422" t="s">
        <v>918</v>
      </c>
      <c r="H41" s="421">
        <v>6720</v>
      </c>
      <c r="I41" s="422" t="s">
        <v>906</v>
      </c>
      <c r="J41" s="436">
        <v>9457.2462599999999</v>
      </c>
      <c r="K41" s="436">
        <v>14002</v>
      </c>
      <c r="L41" s="437">
        <v>19911.654236058712</v>
      </c>
    </row>
    <row r="42" spans="1:26" ht="15.75" customHeight="1" x14ac:dyDescent="0.2">
      <c r="A42" s="424"/>
      <c r="B42" s="370" t="s">
        <v>907</v>
      </c>
      <c r="C42" s="425">
        <v>29925.108566470655</v>
      </c>
      <c r="D42" s="370"/>
      <c r="E42" s="426">
        <v>16322.203924432566</v>
      </c>
      <c r="F42" s="399">
        <v>33973.701262293878</v>
      </c>
      <c r="G42" s="427"/>
      <c r="H42" s="438"/>
      <c r="I42" s="427" t="s">
        <v>907</v>
      </c>
      <c r="J42" s="439">
        <v>10373.46552</v>
      </c>
      <c r="K42" s="439"/>
      <c r="L42" s="440">
        <v>21827.464457616628</v>
      </c>
    </row>
    <row r="43" spans="1:26" ht="15.75" customHeight="1" x14ac:dyDescent="0.2">
      <c r="A43" s="424"/>
      <c r="B43" s="370" t="s">
        <v>908</v>
      </c>
      <c r="C43" s="425">
        <v>31373.589534786573</v>
      </c>
      <c r="D43" s="370"/>
      <c r="E43" s="426">
        <v>17792.782237802883</v>
      </c>
      <c r="F43" s="399">
        <v>37000.681412355407</v>
      </c>
      <c r="G43" s="427"/>
      <c r="H43" s="438"/>
      <c r="I43" s="427" t="s">
        <v>908</v>
      </c>
      <c r="J43" s="439">
        <v>11313.684359999999</v>
      </c>
      <c r="K43" s="439"/>
      <c r="L43" s="440">
        <v>23794.362951749437</v>
      </c>
    </row>
    <row r="44" spans="1:26" ht="15.75" customHeight="1" thickBot="1" x14ac:dyDescent="0.25">
      <c r="A44" s="429"/>
      <c r="B44" s="375" t="s">
        <v>909</v>
      </c>
      <c r="C44" s="430">
        <v>32659.434043502115</v>
      </c>
      <c r="D44" s="375"/>
      <c r="E44" s="431">
        <v>19178.28577271376</v>
      </c>
      <c r="F44" s="400">
        <v>39887.168812836018</v>
      </c>
      <c r="G44" s="432"/>
      <c r="H44" s="441"/>
      <c r="I44" s="432" t="s">
        <v>909</v>
      </c>
      <c r="J44" s="442">
        <v>12225.668399999999</v>
      </c>
      <c r="K44" s="442"/>
      <c r="L44" s="443">
        <v>25710.173173307358</v>
      </c>
    </row>
    <row r="45" spans="1:26" ht="15.75" customHeight="1" thickTop="1" x14ac:dyDescent="0.2">
      <c r="A45" s="434" t="s">
        <v>946</v>
      </c>
      <c r="B45" s="385" t="s">
        <v>906</v>
      </c>
      <c r="C45" s="435">
        <v>39500.330125443274</v>
      </c>
      <c r="D45" s="385" t="s">
        <v>919</v>
      </c>
      <c r="E45" s="418">
        <v>19688.734443470406</v>
      </c>
      <c r="F45" s="398">
        <v>40947.250468764723</v>
      </c>
      <c r="G45" s="422" t="s">
        <v>919</v>
      </c>
      <c r="H45" s="421">
        <v>12365</v>
      </c>
      <c r="I45" s="422" t="s">
        <v>906</v>
      </c>
      <c r="J45" s="436">
        <v>12163.551839999998</v>
      </c>
      <c r="K45" s="436">
        <v>25017</v>
      </c>
      <c r="L45" s="437">
        <v>25595.224560013889</v>
      </c>
    </row>
    <row r="46" spans="1:26" ht="15.75" customHeight="1" x14ac:dyDescent="0.2">
      <c r="A46" s="424"/>
      <c r="B46" s="370" t="s">
        <v>907</v>
      </c>
      <c r="C46" s="425">
        <v>42288.020690781101</v>
      </c>
      <c r="D46" s="370"/>
      <c r="E46" s="426">
        <v>22168.056558574081</v>
      </c>
      <c r="F46" s="399">
        <v>46119.938066971132</v>
      </c>
      <c r="G46" s="427"/>
      <c r="H46" s="438"/>
      <c r="I46" s="427" t="s">
        <v>907</v>
      </c>
      <c r="J46" s="439">
        <v>13116.476339999997</v>
      </c>
      <c r="K46" s="439"/>
      <c r="L46" s="440">
        <v>27574.895122290411</v>
      </c>
    </row>
    <row r="47" spans="1:26" ht="15.75" customHeight="1" x14ac:dyDescent="0.2">
      <c r="A47" s="424"/>
      <c r="B47" s="370" t="s">
        <v>908</v>
      </c>
      <c r="C47" s="425">
        <v>42638.705556794434</v>
      </c>
      <c r="D47" s="370"/>
      <c r="E47" s="426">
        <v>24501.536196318721</v>
      </c>
      <c r="F47" s="399">
        <v>50986.096029728258</v>
      </c>
      <c r="G47" s="427"/>
      <c r="H47" s="438"/>
      <c r="I47" s="427" t="s">
        <v>908</v>
      </c>
      <c r="J47" s="439">
        <v>14012.931239999996</v>
      </c>
      <c r="K47" s="439"/>
      <c r="L47" s="440">
        <v>29477.93327570461</v>
      </c>
    </row>
    <row r="48" spans="1:26" ht="15.75" customHeight="1" thickBot="1" x14ac:dyDescent="0.25">
      <c r="A48" s="429"/>
      <c r="B48" s="375" t="s">
        <v>909</v>
      </c>
      <c r="C48" s="430">
        <v>45616.985723226455</v>
      </c>
      <c r="D48" s="375"/>
      <c r="E48" s="431">
        <v>26749.941055603926</v>
      </c>
      <c r="F48" s="400">
        <v>55660.672970329608</v>
      </c>
      <c r="G48" s="432"/>
      <c r="H48" s="441"/>
      <c r="I48" s="432" t="s">
        <v>909</v>
      </c>
      <c r="J48" s="442">
        <v>14926.327019999999</v>
      </c>
      <c r="K48" s="442"/>
      <c r="L48" s="443">
        <v>31406.515565406255</v>
      </c>
    </row>
    <row r="49" spans="1:12" ht="15.75" customHeight="1" thickTop="1" x14ac:dyDescent="0.2">
      <c r="A49" s="434" t="s">
        <v>936</v>
      </c>
      <c r="B49" s="385" t="s">
        <v>906</v>
      </c>
      <c r="C49" s="435">
        <v>58645.11781012499</v>
      </c>
      <c r="D49" s="385" t="s">
        <v>920</v>
      </c>
      <c r="E49" s="418">
        <v>26251.645924627202</v>
      </c>
      <c r="F49" s="398">
        <v>54626.135450688314</v>
      </c>
      <c r="G49" s="422" t="s">
        <v>920</v>
      </c>
      <c r="H49" s="421">
        <v>17274</v>
      </c>
      <c r="I49" s="422" t="s">
        <v>906</v>
      </c>
      <c r="J49" s="436">
        <v>18226.975139999999</v>
      </c>
      <c r="K49" s="436">
        <v>34968</v>
      </c>
      <c r="L49" s="437">
        <v>38341.748567445946</v>
      </c>
    </row>
    <row r="50" spans="1:12" ht="15.75" customHeight="1" x14ac:dyDescent="0.2">
      <c r="A50" s="424"/>
      <c r="B50" s="370" t="s">
        <v>907</v>
      </c>
      <c r="C50" s="425">
        <v>65506.268443769979</v>
      </c>
      <c r="D50" s="370"/>
      <c r="E50" s="426">
        <v>29642.483523224888</v>
      </c>
      <c r="F50" s="399">
        <v>61676.317066021482</v>
      </c>
      <c r="G50" s="427"/>
      <c r="H50" s="438"/>
      <c r="I50" s="427" t="s">
        <v>907</v>
      </c>
      <c r="J50" s="439">
        <v>19226.487060000003</v>
      </c>
      <c r="K50" s="439"/>
      <c r="L50" s="440">
        <v>40436.367743015951</v>
      </c>
    </row>
    <row r="51" spans="1:12" ht="15.75" customHeight="1" x14ac:dyDescent="0.2">
      <c r="A51" s="424"/>
      <c r="B51" s="370" t="s">
        <v>908</v>
      </c>
      <c r="C51" s="425">
        <v>72367.419077415005</v>
      </c>
      <c r="D51" s="370"/>
      <c r="E51" s="426">
        <v>32413.490593046648</v>
      </c>
      <c r="F51" s="399">
        <v>67436.51979883897</v>
      </c>
      <c r="G51" s="427"/>
      <c r="H51" s="438"/>
      <c r="I51" s="427" t="s">
        <v>908</v>
      </c>
      <c r="J51" s="439">
        <v>20138.471100000002</v>
      </c>
      <c r="K51" s="439"/>
      <c r="L51" s="440">
        <v>42364.950032717577</v>
      </c>
    </row>
    <row r="52" spans="1:12" ht="15.75" customHeight="1" thickBot="1" x14ac:dyDescent="0.25">
      <c r="A52" s="429"/>
      <c r="B52" s="375" t="s">
        <v>909</v>
      </c>
      <c r="C52" s="430">
        <v>79228.569711059987</v>
      </c>
      <c r="D52" s="375"/>
      <c r="E52" s="431">
        <v>35002.194566169601</v>
      </c>
      <c r="F52" s="400">
        <v>72851.876691776051</v>
      </c>
      <c r="G52" s="432"/>
      <c r="H52" s="441"/>
      <c r="I52" s="432" t="s">
        <v>909</v>
      </c>
      <c r="J52" s="442">
        <v>21065.984280000001</v>
      </c>
      <c r="K52" s="442"/>
      <c r="L52" s="443">
        <v>44293.532322419233</v>
      </c>
    </row>
    <row r="53" spans="1:12" ht="15.75" customHeight="1" thickTop="1" x14ac:dyDescent="0.2">
      <c r="F53" s="444"/>
      <c r="G53" s="422" t="s">
        <v>921</v>
      </c>
      <c r="H53" s="421">
        <v>28743</v>
      </c>
      <c r="I53" s="422" t="s">
        <v>906</v>
      </c>
      <c r="J53" s="436">
        <v>30926.98818</v>
      </c>
      <c r="K53" s="436">
        <v>44275</v>
      </c>
      <c r="L53" s="437">
        <v>46656.364929007352</v>
      </c>
    </row>
    <row r="54" spans="1:12" ht="15.75" customHeight="1" thickBot="1" x14ac:dyDescent="0.25">
      <c r="A54" s="445"/>
      <c r="B54" s="445"/>
      <c r="C54" s="445"/>
      <c r="D54" s="445"/>
      <c r="E54" s="445"/>
      <c r="F54" s="446"/>
      <c r="G54" s="427"/>
      <c r="H54" s="438"/>
      <c r="I54" s="427" t="s">
        <v>907</v>
      </c>
      <c r="J54" s="439">
        <v>31851.677879999996</v>
      </c>
      <c r="K54" s="439"/>
      <c r="L54" s="440">
        <v>47754.762789367218</v>
      </c>
    </row>
    <row r="55" spans="1:12" ht="15.75" customHeight="1" thickTop="1" thickBot="1" x14ac:dyDescent="0.25">
      <c r="A55" s="447" t="s">
        <v>937</v>
      </c>
      <c r="B55" s="447"/>
      <c r="C55" s="447"/>
      <c r="D55" s="447"/>
      <c r="E55" s="447"/>
      <c r="F55" s="448"/>
      <c r="G55" s="427"/>
      <c r="H55" s="438"/>
      <c r="I55" s="427" t="s">
        <v>908</v>
      </c>
      <c r="J55" s="439">
        <v>32777.779320000001</v>
      </c>
      <c r="K55" s="439"/>
      <c r="L55" s="440">
        <v>48853.160649727091</v>
      </c>
    </row>
    <row r="56" spans="1:12" ht="14.25" thickTop="1" thickBot="1" x14ac:dyDescent="0.25">
      <c r="A56" s="448" t="s">
        <v>938</v>
      </c>
      <c r="B56" s="449" t="s">
        <v>939</v>
      </c>
      <c r="C56" s="449" t="s">
        <v>940</v>
      </c>
      <c r="D56" s="449" t="s">
        <v>941</v>
      </c>
      <c r="E56" s="449" t="s">
        <v>942</v>
      </c>
      <c r="F56" s="450" t="s">
        <v>943</v>
      </c>
      <c r="G56" s="432"/>
      <c r="H56" s="441"/>
      <c r="I56" s="432" t="s">
        <v>909</v>
      </c>
      <c r="J56" s="442">
        <v>33701.057280000001</v>
      </c>
      <c r="K56" s="442"/>
      <c r="L56" s="443">
        <v>49964.330578230685</v>
      </c>
    </row>
    <row r="57" spans="1:12" ht="14.25" customHeight="1" thickTop="1" thickBot="1" x14ac:dyDescent="0.25">
      <c r="A57" s="451" t="s">
        <v>920</v>
      </c>
      <c r="B57" s="452">
        <v>105859.24799999999</v>
      </c>
      <c r="C57" s="452">
        <v>108467.17199999999</v>
      </c>
      <c r="D57" s="452">
        <v>110422.356</v>
      </c>
      <c r="E57" s="452">
        <v>112587.024</v>
      </c>
      <c r="F57" s="453">
        <v>116292</v>
      </c>
      <c r="G57" s="422" t="s">
        <v>922</v>
      </c>
      <c r="H57" s="421">
        <v>58765</v>
      </c>
      <c r="I57" s="422" t="s">
        <v>906</v>
      </c>
      <c r="J57" s="436">
        <v>61765.036740000003</v>
      </c>
      <c r="K57" s="436">
        <v>88157</v>
      </c>
      <c r="L57" s="437">
        <v>92646.971999999994</v>
      </c>
    </row>
    <row r="58" spans="1:12" ht="12.75" customHeight="1" thickTop="1" x14ac:dyDescent="0.2">
      <c r="F58" s="444"/>
      <c r="G58" s="427"/>
      <c r="H58" s="438"/>
      <c r="I58" s="427" t="s">
        <v>907</v>
      </c>
      <c r="J58" s="439">
        <v>62780.077799999999</v>
      </c>
      <c r="K58" s="439"/>
      <c r="L58" s="440">
        <v>94169.195999999996</v>
      </c>
    </row>
    <row r="59" spans="1:12" ht="15.75" customHeight="1" x14ac:dyDescent="0.2">
      <c r="F59" s="444"/>
      <c r="G59" s="427"/>
      <c r="H59" s="438"/>
      <c r="I59" s="427" t="s">
        <v>908</v>
      </c>
      <c r="J59" s="439">
        <v>63792.295380000003</v>
      </c>
      <c r="K59" s="439"/>
      <c r="L59" s="440">
        <v>95688.964800000002</v>
      </c>
    </row>
    <row r="60" spans="1:12" ht="13.5" thickBot="1" x14ac:dyDescent="0.25">
      <c r="F60" s="444"/>
      <c r="G60" s="432"/>
      <c r="H60" s="441"/>
      <c r="I60" s="432" t="s">
        <v>909</v>
      </c>
      <c r="J60" s="442">
        <v>64804.512959999993</v>
      </c>
      <c r="K60" s="442"/>
      <c r="L60" s="443">
        <v>97207.505999999979</v>
      </c>
    </row>
    <row r="61" spans="1:12" ht="13.5" thickTop="1" x14ac:dyDescent="0.2"/>
    <row r="62" spans="1:12" ht="15" x14ac:dyDescent="0.25">
      <c r="A62" s="402" t="s">
        <v>95</v>
      </c>
      <c r="B62" s="281"/>
      <c r="C62" s="281"/>
      <c r="D62" s="281"/>
      <c r="E62" s="281"/>
      <c r="F62" s="281"/>
      <c r="G62" s="281"/>
      <c r="H62" s="281"/>
      <c r="I62" s="403"/>
    </row>
    <row r="63" spans="1:12" x14ac:dyDescent="0.2">
      <c r="A63" s="258" t="s">
        <v>96</v>
      </c>
      <c r="B63" s="282" t="s">
        <v>97</v>
      </c>
      <c r="C63" s="258" t="s">
        <v>98</v>
      </c>
      <c r="D63" s="282" t="s">
        <v>99</v>
      </c>
      <c r="E63" s="258" t="s">
        <v>98</v>
      </c>
      <c r="F63" s="282" t="s">
        <v>100</v>
      </c>
      <c r="G63" s="258" t="s">
        <v>98</v>
      </c>
      <c r="H63" s="282" t="s">
        <v>101</v>
      </c>
      <c r="I63" s="258" t="s">
        <v>98</v>
      </c>
    </row>
    <row r="64" spans="1:12" ht="14.25" x14ac:dyDescent="0.2">
      <c r="A64" s="78">
        <v>1</v>
      </c>
      <c r="B64" s="283"/>
      <c r="C64" s="259">
        <v>20482</v>
      </c>
      <c r="D64" s="283"/>
      <c r="E64" s="259">
        <v>22690</v>
      </c>
      <c r="F64" s="283"/>
      <c r="G64" s="259">
        <v>24898</v>
      </c>
      <c r="H64" s="283"/>
      <c r="I64" s="259">
        <v>27105</v>
      </c>
    </row>
    <row r="65" spans="1:9" ht="14.25" x14ac:dyDescent="0.2">
      <c r="A65" s="79">
        <v>3.2</v>
      </c>
      <c r="B65" s="283"/>
      <c r="C65" s="259">
        <v>37040</v>
      </c>
      <c r="D65" s="283"/>
      <c r="E65" s="259">
        <v>41087</v>
      </c>
      <c r="F65" s="283"/>
      <c r="G65" s="259">
        <v>45136</v>
      </c>
      <c r="H65" s="283"/>
      <c r="I65" s="259">
        <v>49182</v>
      </c>
    </row>
    <row r="66" spans="1:9" ht="14.25" x14ac:dyDescent="0.2">
      <c r="A66" s="78">
        <v>5</v>
      </c>
      <c r="B66" s="283"/>
      <c r="C66" s="259">
        <v>53352</v>
      </c>
      <c r="D66" s="283"/>
      <c r="E66" s="259">
        <v>57400</v>
      </c>
      <c r="F66" s="283"/>
      <c r="G66" s="259">
        <v>61447</v>
      </c>
      <c r="H66" s="283"/>
      <c r="I66" s="259">
        <v>65495</v>
      </c>
    </row>
    <row r="67" spans="1:9" ht="14.25" x14ac:dyDescent="0.2">
      <c r="A67" s="79">
        <v>8</v>
      </c>
      <c r="B67" s="401"/>
      <c r="C67" s="259">
        <v>79109</v>
      </c>
      <c r="D67" s="401"/>
      <c r="E67" s="259">
        <v>89411</v>
      </c>
      <c r="F67" s="401"/>
      <c r="G67" s="259">
        <v>107073</v>
      </c>
      <c r="H67" s="401"/>
      <c r="I67" s="259">
        <v>125593</v>
      </c>
    </row>
    <row r="68" spans="1:9" ht="14.25" x14ac:dyDescent="0.2">
      <c r="A68" s="404"/>
      <c r="B68" s="280"/>
      <c r="C68" s="280"/>
      <c r="D68" s="280"/>
      <c r="E68" s="280"/>
      <c r="F68" s="280"/>
      <c r="G68" s="280"/>
      <c r="H68" s="280"/>
      <c r="I68" s="405"/>
    </row>
    <row r="69" spans="1:9" ht="15" x14ac:dyDescent="0.25">
      <c r="A69" s="402" t="s">
        <v>102</v>
      </c>
      <c r="B69" s="281"/>
      <c r="C69" s="281"/>
      <c r="D69" s="281"/>
      <c r="E69" s="281"/>
      <c r="F69" s="281"/>
      <c r="G69" s="281"/>
      <c r="H69" s="281"/>
      <c r="I69" s="403"/>
    </row>
    <row r="70" spans="1:9" x14ac:dyDescent="0.2">
      <c r="A70" s="258" t="s">
        <v>96</v>
      </c>
      <c r="B70" s="282" t="s">
        <v>97</v>
      </c>
      <c r="C70" s="258" t="s">
        <v>98</v>
      </c>
      <c r="D70" s="282" t="s">
        <v>99</v>
      </c>
      <c r="E70" s="258" t="s">
        <v>98</v>
      </c>
      <c r="F70" s="282" t="s">
        <v>100</v>
      </c>
      <c r="G70" s="258" t="s">
        <v>98</v>
      </c>
      <c r="H70" s="282" t="s">
        <v>101</v>
      </c>
      <c r="I70" s="258" t="s">
        <v>98</v>
      </c>
    </row>
    <row r="71" spans="1:9" ht="14.25" x14ac:dyDescent="0.2">
      <c r="A71" s="78">
        <v>1</v>
      </c>
      <c r="B71" s="283"/>
      <c r="C71" s="259">
        <v>29926</v>
      </c>
      <c r="D71" s="283"/>
      <c r="E71" s="259">
        <v>33360</v>
      </c>
      <c r="F71" s="283"/>
      <c r="G71" s="259">
        <v>36795</v>
      </c>
      <c r="H71" s="283"/>
      <c r="I71" s="259">
        <v>40229</v>
      </c>
    </row>
    <row r="72" spans="1:9" ht="14.25" x14ac:dyDescent="0.2">
      <c r="A72" s="79">
        <v>3.2</v>
      </c>
      <c r="B72" s="283"/>
      <c r="C72" s="259">
        <v>48569</v>
      </c>
      <c r="D72" s="283"/>
      <c r="E72" s="259">
        <v>54824</v>
      </c>
      <c r="F72" s="283"/>
      <c r="G72" s="259">
        <v>61079</v>
      </c>
      <c r="H72" s="283"/>
      <c r="I72" s="259">
        <v>67334</v>
      </c>
    </row>
    <row r="73" spans="1:9" ht="14.25" x14ac:dyDescent="0.2">
      <c r="A73" s="78">
        <v>5</v>
      </c>
      <c r="B73" s="283"/>
      <c r="C73" s="259">
        <v>75084</v>
      </c>
      <c r="D73" s="283"/>
      <c r="E73" s="259">
        <v>81439</v>
      </c>
      <c r="F73" s="283"/>
      <c r="G73" s="259">
        <v>87694</v>
      </c>
      <c r="H73" s="283"/>
      <c r="I73" s="259">
        <v>93950</v>
      </c>
    </row>
    <row r="74" spans="1:9" ht="14.25" x14ac:dyDescent="0.2">
      <c r="A74" s="79">
        <v>8</v>
      </c>
      <c r="B74" s="283"/>
      <c r="C74" s="259">
        <v>121423</v>
      </c>
      <c r="D74" s="283"/>
      <c r="E74" s="259">
        <v>136141</v>
      </c>
      <c r="F74" s="283"/>
      <c r="G74" s="259">
        <v>159445</v>
      </c>
      <c r="H74" s="283"/>
      <c r="I74" s="259">
        <v>182748</v>
      </c>
    </row>
    <row r="75" spans="1:9" ht="14.25" x14ac:dyDescent="0.2">
      <c r="A75" s="78">
        <v>10</v>
      </c>
      <c r="B75" s="401"/>
      <c r="C75" s="259">
        <v>171710</v>
      </c>
      <c r="D75" s="401"/>
      <c r="E75" s="259">
        <v>192560</v>
      </c>
      <c r="F75" s="401"/>
      <c r="G75" s="259">
        <v>220770</v>
      </c>
      <c r="H75" s="401"/>
      <c r="I75" s="259">
        <v>248979</v>
      </c>
    </row>
    <row r="76" spans="1:9" ht="14.25" x14ac:dyDescent="0.2">
      <c r="A76" s="404"/>
      <c r="B76" s="280"/>
      <c r="C76" s="280"/>
      <c r="D76" s="280"/>
      <c r="E76" s="280"/>
      <c r="F76" s="280"/>
      <c r="G76" s="280"/>
      <c r="H76" s="280"/>
      <c r="I76" s="405"/>
    </row>
    <row r="77" spans="1:9" ht="15" x14ac:dyDescent="0.25">
      <c r="A77" s="402" t="s">
        <v>103</v>
      </c>
      <c r="B77" s="281"/>
      <c r="C77" s="281"/>
      <c r="D77" s="281"/>
      <c r="E77" s="281"/>
      <c r="F77" s="281"/>
      <c r="G77" s="281"/>
      <c r="H77" s="281"/>
      <c r="I77" s="403"/>
    </row>
    <row r="78" spans="1:9" x14ac:dyDescent="0.2">
      <c r="A78" s="258" t="s">
        <v>96</v>
      </c>
      <c r="B78" s="282" t="s">
        <v>97</v>
      </c>
      <c r="C78" s="258" t="s">
        <v>98</v>
      </c>
      <c r="D78" s="282" t="s">
        <v>99</v>
      </c>
      <c r="E78" s="258" t="s">
        <v>98</v>
      </c>
      <c r="F78" s="282" t="s">
        <v>100</v>
      </c>
      <c r="G78" s="258" t="s">
        <v>98</v>
      </c>
      <c r="H78" s="282" t="s">
        <v>101</v>
      </c>
      <c r="I78" s="258" t="s">
        <v>98</v>
      </c>
    </row>
    <row r="79" spans="1:9" ht="14.25" x14ac:dyDescent="0.2">
      <c r="A79" s="78">
        <v>1</v>
      </c>
      <c r="B79" s="283"/>
      <c r="C79" s="259">
        <v>32502</v>
      </c>
      <c r="D79" s="283"/>
      <c r="E79" s="259">
        <v>35200</v>
      </c>
      <c r="F79" s="283"/>
      <c r="G79" s="259">
        <v>37898</v>
      </c>
      <c r="H79" s="283"/>
      <c r="I79" s="259">
        <v>40597</v>
      </c>
    </row>
    <row r="80" spans="1:9" ht="14.25" x14ac:dyDescent="0.2">
      <c r="A80" s="79">
        <v>3.2</v>
      </c>
      <c r="B80" s="283"/>
      <c r="C80" s="259">
        <v>58872</v>
      </c>
      <c r="D80" s="283"/>
      <c r="E80" s="259">
        <v>63778</v>
      </c>
      <c r="F80" s="283"/>
      <c r="G80" s="259">
        <v>68684</v>
      </c>
      <c r="H80" s="283"/>
      <c r="I80" s="259">
        <v>72590</v>
      </c>
    </row>
    <row r="81" spans="1:9" ht="14.25" x14ac:dyDescent="0.2">
      <c r="A81" s="78">
        <v>5</v>
      </c>
      <c r="B81" s="283"/>
      <c r="C81" s="259">
        <v>87326</v>
      </c>
      <c r="D81" s="283"/>
      <c r="E81" s="259">
        <v>92232</v>
      </c>
      <c r="F81" s="283"/>
      <c r="G81" s="259">
        <v>97138</v>
      </c>
      <c r="H81" s="283"/>
      <c r="I81" s="259">
        <v>102044</v>
      </c>
    </row>
    <row r="82" spans="1:9" ht="14.25" x14ac:dyDescent="0.2">
      <c r="A82" s="79">
        <v>8</v>
      </c>
      <c r="B82" s="401"/>
      <c r="C82" s="259">
        <v>127433</v>
      </c>
      <c r="D82" s="401"/>
      <c r="E82" s="259">
        <v>153189</v>
      </c>
      <c r="F82" s="401"/>
      <c r="G82" s="259">
        <v>191211</v>
      </c>
      <c r="H82" s="401"/>
      <c r="I82" s="259">
        <v>229232</v>
      </c>
    </row>
    <row r="83" spans="1:9" ht="14.25" x14ac:dyDescent="0.2">
      <c r="A83" s="404"/>
      <c r="B83" s="280"/>
      <c r="C83" s="280"/>
      <c r="D83" s="280"/>
      <c r="E83" s="280"/>
      <c r="F83" s="280"/>
      <c r="G83" s="280"/>
      <c r="H83" s="280"/>
      <c r="I83" s="405"/>
    </row>
    <row r="84" spans="1:9" ht="15" x14ac:dyDescent="0.25">
      <c r="A84" s="402" t="s">
        <v>104</v>
      </c>
      <c r="B84" s="281"/>
      <c r="C84" s="281"/>
      <c r="D84" s="281"/>
      <c r="E84" s="281"/>
      <c r="F84" s="281"/>
      <c r="G84" s="281"/>
      <c r="H84" s="281"/>
      <c r="I84" s="403"/>
    </row>
    <row r="85" spans="1:9" x14ac:dyDescent="0.2">
      <c r="A85" s="258" t="s">
        <v>96</v>
      </c>
      <c r="B85" s="282" t="s">
        <v>97</v>
      </c>
      <c r="C85" s="258" t="s">
        <v>98</v>
      </c>
      <c r="D85" s="282" t="s">
        <v>99</v>
      </c>
      <c r="E85" s="258" t="s">
        <v>98</v>
      </c>
      <c r="F85" s="282" t="s">
        <v>100</v>
      </c>
      <c r="G85" s="258" t="s">
        <v>98</v>
      </c>
      <c r="H85" s="282" t="s">
        <v>101</v>
      </c>
      <c r="I85" s="258" t="s">
        <v>98</v>
      </c>
    </row>
    <row r="86" spans="1:9" ht="14.25" x14ac:dyDescent="0.2">
      <c r="A86" s="78">
        <v>1</v>
      </c>
      <c r="B86" s="283"/>
      <c r="C86" s="259">
        <v>53966</v>
      </c>
      <c r="D86" s="283"/>
      <c r="E86" s="259">
        <v>57890</v>
      </c>
      <c r="F86" s="283"/>
      <c r="G86" s="259">
        <v>61815</v>
      </c>
      <c r="H86" s="283"/>
      <c r="I86" s="259">
        <v>65740</v>
      </c>
    </row>
    <row r="87" spans="1:9" ht="14.25" x14ac:dyDescent="0.2">
      <c r="A87" s="79">
        <v>3.2</v>
      </c>
      <c r="B87" s="283"/>
      <c r="C87" s="259">
        <v>92968</v>
      </c>
      <c r="D87" s="283"/>
      <c r="E87" s="259">
        <v>100818</v>
      </c>
      <c r="F87" s="283"/>
      <c r="G87" s="259">
        <v>108668</v>
      </c>
      <c r="H87" s="283"/>
      <c r="I87" s="259">
        <v>116517</v>
      </c>
    </row>
    <row r="88" spans="1:9" ht="13.5" customHeight="1" x14ac:dyDescent="0.2">
      <c r="A88" s="78">
        <v>5</v>
      </c>
      <c r="B88" s="283"/>
      <c r="C88" s="259">
        <v>140802</v>
      </c>
      <c r="D88" s="283"/>
      <c r="E88" s="259">
        <v>148651</v>
      </c>
      <c r="F88" s="283"/>
      <c r="G88" s="259">
        <v>156501</v>
      </c>
      <c r="H88" s="283"/>
      <c r="I88" s="259">
        <v>164351</v>
      </c>
    </row>
    <row r="89" spans="1:9" ht="14.25" x14ac:dyDescent="0.2">
      <c r="A89" s="79">
        <v>8</v>
      </c>
      <c r="B89" s="283"/>
      <c r="C89" s="259">
        <v>240394</v>
      </c>
      <c r="D89" s="283"/>
      <c r="E89" s="259">
        <v>264924</v>
      </c>
      <c r="F89" s="283"/>
      <c r="G89" s="259">
        <v>289454</v>
      </c>
      <c r="H89" s="283"/>
      <c r="I89" s="259">
        <v>313984</v>
      </c>
    </row>
    <row r="90" spans="1:9" ht="14.25" x14ac:dyDescent="0.2">
      <c r="A90" s="78">
        <v>10</v>
      </c>
      <c r="B90" s="401"/>
      <c r="C90" s="259">
        <v>356911</v>
      </c>
      <c r="D90" s="401"/>
      <c r="E90" s="259">
        <v>381441</v>
      </c>
      <c r="F90" s="401"/>
      <c r="G90" s="259">
        <v>405971</v>
      </c>
      <c r="H90" s="401"/>
      <c r="I90" s="259">
        <v>430501</v>
      </c>
    </row>
  </sheetData>
  <mergeCells count="63">
    <mergeCell ref="A2:A4"/>
    <mergeCell ref="B2:B4"/>
    <mergeCell ref="C2:F2"/>
    <mergeCell ref="G2:L2"/>
    <mergeCell ref="A34:F34"/>
    <mergeCell ref="G34:L34"/>
    <mergeCell ref="A35:A36"/>
    <mergeCell ref="B35:B36"/>
    <mergeCell ref="C35:C36"/>
    <mergeCell ref="D35:D36"/>
    <mergeCell ref="E35:E36"/>
    <mergeCell ref="F35:F36"/>
    <mergeCell ref="G35:G36"/>
    <mergeCell ref="H35:J35"/>
    <mergeCell ref="K35:L35"/>
    <mergeCell ref="N8:V8"/>
    <mergeCell ref="N7:V7"/>
    <mergeCell ref="A1:L1"/>
    <mergeCell ref="A62:I62"/>
    <mergeCell ref="A68:I68"/>
    <mergeCell ref="N29:V29"/>
    <mergeCell ref="N30:V30"/>
    <mergeCell ref="O31:O36"/>
    <mergeCell ref="Q31:Q36"/>
    <mergeCell ref="S31:S36"/>
    <mergeCell ref="U31:U36"/>
    <mergeCell ref="N22:V22"/>
    <mergeCell ref="N23:V23"/>
    <mergeCell ref="O24:O28"/>
    <mergeCell ref="Q24:Q28"/>
    <mergeCell ref="S24:S28"/>
    <mergeCell ref="U24:U28"/>
    <mergeCell ref="N15:V15"/>
    <mergeCell ref="O16:O21"/>
    <mergeCell ref="Q16:Q21"/>
    <mergeCell ref="S16:S21"/>
    <mergeCell ref="U16:U21"/>
    <mergeCell ref="O9:O13"/>
    <mergeCell ref="Q9:Q13"/>
    <mergeCell ref="S9:S13"/>
    <mergeCell ref="U9:U13"/>
    <mergeCell ref="N14:V14"/>
    <mergeCell ref="A69:I69"/>
    <mergeCell ref="B70:B75"/>
    <mergeCell ref="D70:D75"/>
    <mergeCell ref="F70:F75"/>
    <mergeCell ref="H70:H75"/>
    <mergeCell ref="B63:B67"/>
    <mergeCell ref="D63:D67"/>
    <mergeCell ref="F63:F67"/>
    <mergeCell ref="H63:H67"/>
    <mergeCell ref="A83:I83"/>
    <mergeCell ref="A84:I84"/>
    <mergeCell ref="B85:B90"/>
    <mergeCell ref="D85:D90"/>
    <mergeCell ref="F85:F90"/>
    <mergeCell ref="H85:H90"/>
    <mergeCell ref="A76:I76"/>
    <mergeCell ref="A77:I77"/>
    <mergeCell ref="B78:B82"/>
    <mergeCell ref="D78:D82"/>
    <mergeCell ref="F78:F82"/>
    <mergeCell ref="H78:H82"/>
  </mergeCells>
  <pageMargins left="0.17" right="0.3" top="0.75" bottom="0.75" header="0.51180555555555496" footer="0.51180555555555496"/>
  <pageSetup paperSize="9" scale="95" firstPageNumber="0" orientation="portrait" horizontalDpi="300" verticalDpi="300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J32" sqref="J32"/>
    </sheetView>
  </sheetViews>
  <sheetFormatPr defaultRowHeight="12.75" x14ac:dyDescent="0.2"/>
  <cols>
    <col min="1" max="1" width="8" style="80" customWidth="1"/>
    <col min="2" max="2" width="13.42578125" style="80" customWidth="1"/>
    <col min="3" max="3" width="11" style="80" customWidth="1"/>
    <col min="4" max="4" width="13" style="80" customWidth="1"/>
    <col min="5" max="5" width="18.42578125" style="80" customWidth="1"/>
    <col min="6" max="6" width="14.140625" style="80" customWidth="1"/>
    <col min="7" max="7" width="14.7109375" style="80" customWidth="1"/>
    <col min="8" max="8" width="17" style="80" customWidth="1"/>
    <col min="9" max="9" width="13.42578125" style="80" customWidth="1"/>
    <col min="10" max="10" width="8" style="80" customWidth="1"/>
    <col min="11" max="11" width="13.140625" style="80" customWidth="1"/>
    <col min="12" max="21" width="8" style="80" customWidth="1"/>
    <col min="22" max="1025" width="9.140625" style="80" customWidth="1"/>
  </cols>
  <sheetData>
    <row r="1" spans="1:26" ht="33.75" customHeight="1" x14ac:dyDescent="0.2">
      <c r="A1" s="292" t="s">
        <v>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26" ht="23.25" customHeight="1" x14ac:dyDescent="0.2">
      <c r="A2" s="293" t="s">
        <v>105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 x14ac:dyDescent="0.2">
      <c r="A3" s="294" t="s">
        <v>106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3.5" customHeight="1" x14ac:dyDescent="0.2">
      <c r="A4" s="295" t="s">
        <v>107</v>
      </c>
      <c r="B4" s="296" t="s">
        <v>108</v>
      </c>
      <c r="C4" s="296" t="s">
        <v>109</v>
      </c>
      <c r="D4" s="296" t="s">
        <v>110</v>
      </c>
      <c r="E4" s="296" t="s">
        <v>92</v>
      </c>
      <c r="F4" s="296" t="s">
        <v>111</v>
      </c>
      <c r="G4" s="296" t="s">
        <v>112</v>
      </c>
      <c r="H4" s="297" t="s">
        <v>113</v>
      </c>
      <c r="I4" s="297"/>
      <c r="J4" s="297"/>
      <c r="K4" s="297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3.5" customHeight="1" x14ac:dyDescent="0.2">
      <c r="A5" s="295"/>
      <c r="B5" s="296"/>
      <c r="C5" s="296"/>
      <c r="D5" s="296"/>
      <c r="E5" s="296"/>
      <c r="F5" s="296"/>
      <c r="G5" s="296"/>
      <c r="H5" s="297"/>
      <c r="I5" s="297"/>
      <c r="J5" s="297"/>
      <c r="K5" s="297"/>
      <c r="L5" s="82"/>
      <c r="M5" s="84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36" customHeight="1" x14ac:dyDescent="0.2">
      <c r="A6" s="295"/>
      <c r="B6" s="296"/>
      <c r="C6" s="296"/>
      <c r="D6" s="296"/>
      <c r="E6" s="296"/>
      <c r="F6" s="296"/>
      <c r="G6" s="296"/>
      <c r="H6" s="83" t="s">
        <v>114</v>
      </c>
      <c r="I6" s="83" t="s">
        <v>115</v>
      </c>
      <c r="J6" s="83" t="s">
        <v>116</v>
      </c>
      <c r="K6" s="83" t="s">
        <v>117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3.5" customHeight="1" x14ac:dyDescent="0.2">
      <c r="A7" s="85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7">
        <v>7</v>
      </c>
      <c r="H7" s="88">
        <v>8</v>
      </c>
      <c r="I7" s="88">
        <v>9</v>
      </c>
      <c r="J7" s="88">
        <v>10</v>
      </c>
      <c r="K7" s="88">
        <v>11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85">
        <v>1</v>
      </c>
      <c r="B8" s="289">
        <v>0.5</v>
      </c>
      <c r="C8" s="290" t="s">
        <v>118</v>
      </c>
      <c r="D8" s="290" t="s">
        <v>119</v>
      </c>
      <c r="E8" s="91">
        <v>6</v>
      </c>
      <c r="F8" s="290">
        <v>8</v>
      </c>
      <c r="G8" s="291">
        <v>20</v>
      </c>
      <c r="H8" s="92">
        <v>1267.2</v>
      </c>
      <c r="I8" s="92">
        <v>1808.4</v>
      </c>
      <c r="J8" s="92"/>
      <c r="K8" s="92"/>
      <c r="L8" s="93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85">
        <v>2</v>
      </c>
      <c r="B9" s="289"/>
      <c r="C9" s="290"/>
      <c r="D9" s="290"/>
      <c r="E9" s="91">
        <v>9</v>
      </c>
      <c r="F9" s="290"/>
      <c r="G9" s="291"/>
      <c r="H9" s="92">
        <v>1292.5</v>
      </c>
      <c r="I9" s="92">
        <v>1851.3</v>
      </c>
      <c r="J9" s="92"/>
      <c r="K9" s="92"/>
      <c r="L9" s="9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85">
        <v>3</v>
      </c>
      <c r="B10" s="289"/>
      <c r="C10" s="290"/>
      <c r="D10" s="290"/>
      <c r="E10" s="91">
        <v>12</v>
      </c>
      <c r="F10" s="290"/>
      <c r="G10" s="291"/>
      <c r="H10" s="92">
        <v>1305.7</v>
      </c>
      <c r="I10" s="92">
        <v>1881</v>
      </c>
      <c r="J10" s="92"/>
      <c r="K10" s="92"/>
      <c r="L10" s="93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3.5" customHeight="1" x14ac:dyDescent="0.2">
      <c r="A11" s="85">
        <v>4</v>
      </c>
      <c r="B11" s="289"/>
      <c r="C11" s="290"/>
      <c r="D11" s="290"/>
      <c r="E11" s="91">
        <v>18</v>
      </c>
      <c r="F11" s="290"/>
      <c r="G11" s="291"/>
      <c r="H11" s="92">
        <v>1932.7</v>
      </c>
      <c r="I11" s="92"/>
      <c r="J11" s="92"/>
      <c r="K11" s="92"/>
      <c r="L11" s="94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85">
        <v>5</v>
      </c>
      <c r="B12" s="289"/>
      <c r="C12" s="290"/>
      <c r="D12" s="290"/>
      <c r="E12" s="91">
        <v>24</v>
      </c>
      <c r="F12" s="290"/>
      <c r="G12" s="291"/>
      <c r="H12" s="92">
        <v>1918.4</v>
      </c>
      <c r="I12" s="92"/>
      <c r="J12" s="92"/>
      <c r="K12" s="92"/>
      <c r="L12" s="94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85">
        <v>6</v>
      </c>
      <c r="B13" s="289"/>
      <c r="C13" s="290"/>
      <c r="D13" s="290"/>
      <c r="E13" s="91">
        <v>30</v>
      </c>
      <c r="F13" s="290"/>
      <c r="G13" s="291"/>
      <c r="H13" s="92">
        <v>2480.5</v>
      </c>
      <c r="I13" s="92"/>
      <c r="J13" s="92"/>
      <c r="K13" s="92"/>
      <c r="L13" s="94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85">
        <v>7</v>
      </c>
      <c r="B14" s="289"/>
      <c r="C14" s="290"/>
      <c r="D14" s="290"/>
      <c r="E14" s="91">
        <v>36</v>
      </c>
      <c r="F14" s="290"/>
      <c r="G14" s="291"/>
      <c r="H14" s="92">
        <v>2521.1999999999998</v>
      </c>
      <c r="I14" s="92"/>
      <c r="J14" s="92"/>
      <c r="K14" s="92"/>
      <c r="L14" s="94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3.5" customHeight="1" x14ac:dyDescent="0.2">
      <c r="A15" s="85">
        <v>8</v>
      </c>
      <c r="B15" s="289">
        <v>1</v>
      </c>
      <c r="C15" s="290" t="s">
        <v>120</v>
      </c>
      <c r="D15" s="290" t="s">
        <v>119</v>
      </c>
      <c r="E15" s="95">
        <v>6</v>
      </c>
      <c r="F15" s="290">
        <v>8</v>
      </c>
      <c r="G15" s="291">
        <v>20</v>
      </c>
      <c r="H15" s="92">
        <v>1552.1</v>
      </c>
      <c r="I15" s="92">
        <v>1907.4</v>
      </c>
      <c r="J15" s="92"/>
      <c r="K15" s="92"/>
      <c r="L15" s="9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85">
        <v>9</v>
      </c>
      <c r="B16" s="289"/>
      <c r="C16" s="290"/>
      <c r="D16" s="290"/>
      <c r="E16" s="91">
        <v>9</v>
      </c>
      <c r="F16" s="290"/>
      <c r="G16" s="291"/>
      <c r="H16" s="92">
        <v>1636.8</v>
      </c>
      <c r="I16" s="92">
        <v>1985.5</v>
      </c>
      <c r="J16" s="92"/>
      <c r="K16" s="92"/>
      <c r="L16" s="93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85">
        <v>10</v>
      </c>
      <c r="B17" s="289"/>
      <c r="C17" s="290"/>
      <c r="D17" s="290"/>
      <c r="E17" s="91">
        <v>12</v>
      </c>
      <c r="F17" s="290"/>
      <c r="G17" s="291"/>
      <c r="H17" s="92">
        <v>1711.6</v>
      </c>
      <c r="I17" s="92">
        <v>2139.5</v>
      </c>
      <c r="J17" s="92"/>
      <c r="K17" s="92"/>
      <c r="L17" s="9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3.5" customHeight="1" x14ac:dyDescent="0.2">
      <c r="A18" s="85">
        <v>11</v>
      </c>
      <c r="B18" s="289"/>
      <c r="C18" s="290"/>
      <c r="D18" s="290"/>
      <c r="E18" s="91">
        <v>18</v>
      </c>
      <c r="F18" s="290"/>
      <c r="G18" s="291"/>
      <c r="H18" s="92">
        <v>2160.4</v>
      </c>
      <c r="I18" s="92"/>
      <c r="J18" s="92"/>
      <c r="K18" s="92"/>
      <c r="L18" s="94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85">
        <v>12</v>
      </c>
      <c r="B19" s="289"/>
      <c r="C19" s="290"/>
      <c r="D19" s="290"/>
      <c r="E19" s="91">
        <v>24</v>
      </c>
      <c r="F19" s="290"/>
      <c r="G19" s="291"/>
      <c r="H19" s="92">
        <v>2279.1999999999998</v>
      </c>
      <c r="I19" s="92"/>
      <c r="J19" s="92"/>
      <c r="K19" s="92"/>
      <c r="L19" s="94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85">
        <v>13</v>
      </c>
      <c r="B20" s="289"/>
      <c r="C20" s="290"/>
      <c r="D20" s="290"/>
      <c r="E20" s="91">
        <v>30</v>
      </c>
      <c r="F20" s="290"/>
      <c r="G20" s="291"/>
      <c r="H20" s="92">
        <v>2673</v>
      </c>
      <c r="I20" s="92"/>
      <c r="J20" s="92"/>
      <c r="K20" s="92"/>
      <c r="L20" s="94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3.5" customHeight="1" x14ac:dyDescent="0.2">
      <c r="A21" s="85">
        <v>14</v>
      </c>
      <c r="B21" s="289"/>
      <c r="C21" s="290"/>
      <c r="D21" s="290"/>
      <c r="E21" s="96">
        <v>36</v>
      </c>
      <c r="F21" s="290"/>
      <c r="G21" s="291"/>
      <c r="H21" s="92">
        <v>2772</v>
      </c>
      <c r="I21" s="92"/>
      <c r="J21" s="92"/>
      <c r="K21" s="92"/>
      <c r="L21" s="94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3.5" customHeight="1" x14ac:dyDescent="0.2">
      <c r="A22" s="85">
        <v>15</v>
      </c>
      <c r="B22" s="289">
        <v>2</v>
      </c>
      <c r="C22" s="290" t="s">
        <v>120</v>
      </c>
      <c r="D22" s="290" t="s">
        <v>121</v>
      </c>
      <c r="E22" s="91">
        <v>6</v>
      </c>
      <c r="F22" s="290">
        <v>4</v>
      </c>
      <c r="G22" s="291">
        <v>20</v>
      </c>
      <c r="H22" s="92"/>
      <c r="I22" s="92"/>
      <c r="J22" s="92">
        <v>1945.9</v>
      </c>
      <c r="K22" s="92">
        <v>2559.6999999999998</v>
      </c>
      <c r="L22" s="94"/>
      <c r="M22" s="93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3.5" customHeight="1" x14ac:dyDescent="0.2">
      <c r="A23" s="85">
        <v>16</v>
      </c>
      <c r="B23" s="289"/>
      <c r="C23" s="290"/>
      <c r="D23" s="290"/>
      <c r="E23" s="91">
        <v>9</v>
      </c>
      <c r="F23" s="290"/>
      <c r="G23" s="291"/>
      <c r="H23" s="92"/>
      <c r="I23" s="92"/>
      <c r="J23" s="92">
        <v>2372.6999999999998</v>
      </c>
      <c r="K23" s="92">
        <v>2612.5</v>
      </c>
      <c r="L23" s="94"/>
      <c r="M23" s="93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3.5" customHeight="1" x14ac:dyDescent="0.2">
      <c r="A24" s="85">
        <v>17</v>
      </c>
      <c r="B24" s="289"/>
      <c r="C24" s="290"/>
      <c r="D24" s="290"/>
      <c r="E24" s="96">
        <v>12</v>
      </c>
      <c r="F24" s="290"/>
      <c r="G24" s="291"/>
      <c r="H24" s="92"/>
      <c r="I24" s="92"/>
      <c r="J24" s="92">
        <v>2479.4</v>
      </c>
      <c r="K24" s="92">
        <v>2652.1</v>
      </c>
      <c r="L24" s="94"/>
      <c r="M24" s="93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85">
        <v>18</v>
      </c>
      <c r="B25" s="289">
        <v>2</v>
      </c>
      <c r="C25" s="290" t="s">
        <v>122</v>
      </c>
      <c r="D25" s="290" t="s">
        <v>119</v>
      </c>
      <c r="E25" s="91">
        <v>6</v>
      </c>
      <c r="F25" s="290">
        <v>8</v>
      </c>
      <c r="G25" s="291">
        <v>20</v>
      </c>
      <c r="H25" s="92">
        <v>1959.1</v>
      </c>
      <c r="I25" s="92">
        <v>2453</v>
      </c>
      <c r="J25" s="92"/>
      <c r="K25" s="92"/>
      <c r="L25" s="93"/>
      <c r="M25" s="94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85">
        <v>19</v>
      </c>
      <c r="B26" s="289"/>
      <c r="C26" s="290"/>
      <c r="D26" s="290"/>
      <c r="E26" s="91">
        <v>9</v>
      </c>
      <c r="F26" s="290"/>
      <c r="G26" s="291"/>
      <c r="H26" s="92">
        <v>1987.7</v>
      </c>
      <c r="I26" s="92">
        <v>2479.4</v>
      </c>
      <c r="J26" s="92"/>
      <c r="K26" s="92"/>
      <c r="L26" s="93"/>
      <c r="M26" s="94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85">
        <v>20</v>
      </c>
      <c r="B27" s="289"/>
      <c r="C27" s="290"/>
      <c r="D27" s="290"/>
      <c r="E27" s="91">
        <v>12</v>
      </c>
      <c r="F27" s="290"/>
      <c r="G27" s="291"/>
      <c r="H27" s="92">
        <v>2020.7</v>
      </c>
      <c r="I27" s="92">
        <v>2559.6999999999998</v>
      </c>
      <c r="J27" s="92"/>
      <c r="K27" s="92"/>
      <c r="L27" s="93"/>
      <c r="M27" s="94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3.5" customHeight="1" x14ac:dyDescent="0.2">
      <c r="A28" s="85">
        <v>21</v>
      </c>
      <c r="B28" s="289"/>
      <c r="C28" s="290"/>
      <c r="D28" s="290"/>
      <c r="E28" s="91">
        <v>18</v>
      </c>
      <c r="F28" s="290"/>
      <c r="G28" s="291"/>
      <c r="H28" s="92">
        <v>2709.3</v>
      </c>
      <c r="I28" s="92"/>
      <c r="J28" s="92"/>
      <c r="K28" s="92"/>
      <c r="L28" s="94"/>
      <c r="M28" s="94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85">
        <v>22</v>
      </c>
      <c r="B29" s="289"/>
      <c r="C29" s="290"/>
      <c r="D29" s="290"/>
      <c r="E29" s="91">
        <v>24</v>
      </c>
      <c r="F29" s="290"/>
      <c r="G29" s="291"/>
      <c r="H29" s="92">
        <v>2777.5</v>
      </c>
      <c r="I29" s="92"/>
      <c r="J29" s="92"/>
      <c r="K29" s="92"/>
      <c r="L29" s="94"/>
      <c r="M29" s="94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85">
        <v>23</v>
      </c>
      <c r="B30" s="289"/>
      <c r="C30" s="290"/>
      <c r="D30" s="290"/>
      <c r="E30" s="91">
        <v>30</v>
      </c>
      <c r="F30" s="290"/>
      <c r="G30" s="291"/>
      <c r="H30" s="92">
        <v>4052.4</v>
      </c>
      <c r="I30" s="92"/>
      <c r="J30" s="92"/>
      <c r="K30" s="92"/>
      <c r="L30" s="94"/>
      <c r="M30" s="94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85">
        <v>24</v>
      </c>
      <c r="B31" s="289"/>
      <c r="C31" s="290"/>
      <c r="D31" s="290"/>
      <c r="E31" s="91">
        <v>36</v>
      </c>
      <c r="F31" s="290"/>
      <c r="G31" s="291"/>
      <c r="H31" s="92">
        <v>4125</v>
      </c>
      <c r="I31" s="92"/>
      <c r="J31" s="92"/>
      <c r="K31" s="92"/>
      <c r="L31" s="94"/>
      <c r="M31" s="94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3.5" customHeight="1" x14ac:dyDescent="0.2">
      <c r="A32" s="85">
        <v>25</v>
      </c>
      <c r="B32" s="289">
        <v>4</v>
      </c>
      <c r="C32" s="290" t="s">
        <v>122</v>
      </c>
      <c r="D32" s="290" t="s">
        <v>121</v>
      </c>
      <c r="E32" s="95">
        <v>6</v>
      </c>
      <c r="F32" s="290">
        <v>4</v>
      </c>
      <c r="G32" s="291">
        <v>20</v>
      </c>
      <c r="H32" s="92"/>
      <c r="I32" s="92"/>
      <c r="J32" s="92">
        <v>2599.3000000000002</v>
      </c>
      <c r="K32" s="92">
        <v>3509</v>
      </c>
      <c r="L32" s="82"/>
      <c r="M32" s="94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85">
        <v>26</v>
      </c>
      <c r="B33" s="289"/>
      <c r="C33" s="290"/>
      <c r="D33" s="290"/>
      <c r="E33" s="91">
        <v>9</v>
      </c>
      <c r="F33" s="290"/>
      <c r="G33" s="291"/>
      <c r="H33" s="92"/>
      <c r="I33" s="92"/>
      <c r="J33" s="92">
        <v>3132.8</v>
      </c>
      <c r="K33" s="92">
        <v>4228.3999999999996</v>
      </c>
      <c r="L33" s="82"/>
      <c r="M33" s="94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85">
        <v>27</v>
      </c>
      <c r="B34" s="289"/>
      <c r="C34" s="290"/>
      <c r="D34" s="290"/>
      <c r="E34" s="96">
        <v>12</v>
      </c>
      <c r="F34" s="290"/>
      <c r="G34" s="291"/>
      <c r="H34" s="92"/>
      <c r="I34" s="92"/>
      <c r="J34" s="92">
        <v>3265.9</v>
      </c>
      <c r="K34" s="92">
        <v>4408.8</v>
      </c>
      <c r="L34" s="82"/>
      <c r="M34" s="94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3.5" customHeight="1" x14ac:dyDescent="0.2">
      <c r="A35" s="85">
        <v>28</v>
      </c>
      <c r="B35" s="289">
        <v>3.2</v>
      </c>
      <c r="C35" s="290" t="s">
        <v>123</v>
      </c>
      <c r="D35" s="290" t="s">
        <v>119</v>
      </c>
      <c r="E35" s="91">
        <v>6</v>
      </c>
      <c r="F35" s="290">
        <v>8</v>
      </c>
      <c r="G35" s="291">
        <v>20</v>
      </c>
      <c r="H35" s="92">
        <v>2372.6999999999998</v>
      </c>
      <c r="I35" s="92">
        <v>2692.8</v>
      </c>
      <c r="J35" s="92"/>
      <c r="K35" s="92"/>
      <c r="L35" s="94"/>
      <c r="M35" s="94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85">
        <v>29</v>
      </c>
      <c r="B36" s="289"/>
      <c r="C36" s="290"/>
      <c r="D36" s="290"/>
      <c r="E36" s="91">
        <v>9</v>
      </c>
      <c r="F36" s="290"/>
      <c r="G36" s="291"/>
      <c r="H36" s="92">
        <v>2412.3000000000002</v>
      </c>
      <c r="I36" s="92">
        <v>3026.1</v>
      </c>
      <c r="J36" s="92"/>
      <c r="K36" s="92"/>
      <c r="L36" s="94"/>
      <c r="M36" s="94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85">
        <v>30</v>
      </c>
      <c r="B37" s="289"/>
      <c r="C37" s="290"/>
      <c r="D37" s="290"/>
      <c r="E37" s="91">
        <v>12</v>
      </c>
      <c r="F37" s="290"/>
      <c r="G37" s="291"/>
      <c r="H37" s="92">
        <v>2466.1999999999998</v>
      </c>
      <c r="I37" s="92">
        <v>3305.5</v>
      </c>
      <c r="J37" s="92"/>
      <c r="K37" s="92"/>
      <c r="L37" s="94"/>
      <c r="M37" s="94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3.5" customHeight="1" x14ac:dyDescent="0.2">
      <c r="A38" s="85">
        <v>31</v>
      </c>
      <c r="B38" s="289"/>
      <c r="C38" s="290"/>
      <c r="D38" s="290"/>
      <c r="E38" s="91">
        <v>18</v>
      </c>
      <c r="F38" s="290"/>
      <c r="G38" s="291"/>
      <c r="H38" s="92">
        <v>3131.7</v>
      </c>
      <c r="I38" s="92"/>
      <c r="J38" s="92"/>
      <c r="K38" s="92"/>
      <c r="L38" s="94"/>
      <c r="M38" s="94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3.5" customHeight="1" x14ac:dyDescent="0.2">
      <c r="A39" s="85">
        <v>32</v>
      </c>
      <c r="B39" s="289"/>
      <c r="C39" s="290"/>
      <c r="D39" s="290"/>
      <c r="E39" s="91">
        <v>24</v>
      </c>
      <c r="F39" s="290"/>
      <c r="G39" s="291"/>
      <c r="H39" s="92">
        <v>3382.5</v>
      </c>
      <c r="I39" s="92"/>
      <c r="J39" s="92"/>
      <c r="K39" s="92"/>
      <c r="L39" s="94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3.5" customHeight="1" x14ac:dyDescent="0.2">
      <c r="A40" s="85">
        <v>33</v>
      </c>
      <c r="B40" s="289"/>
      <c r="C40" s="290"/>
      <c r="D40" s="290"/>
      <c r="E40" s="91">
        <v>30</v>
      </c>
      <c r="F40" s="290"/>
      <c r="G40" s="291"/>
      <c r="H40" s="92">
        <v>4375.8</v>
      </c>
      <c r="I40" s="92"/>
      <c r="J40" s="92"/>
      <c r="K40" s="92"/>
      <c r="L40" s="94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3.5" customHeight="1" x14ac:dyDescent="0.2">
      <c r="A41" s="85">
        <v>34</v>
      </c>
      <c r="B41" s="289"/>
      <c r="C41" s="290"/>
      <c r="D41" s="290"/>
      <c r="E41" s="96">
        <v>36</v>
      </c>
      <c r="F41" s="290"/>
      <c r="G41" s="291"/>
      <c r="H41" s="92">
        <v>4462.7</v>
      </c>
      <c r="I41" s="92"/>
      <c r="J41" s="92"/>
      <c r="K41" s="92"/>
      <c r="L41" s="94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85">
        <v>35</v>
      </c>
      <c r="B42" s="289">
        <v>5</v>
      </c>
      <c r="C42" s="290" t="s">
        <v>124</v>
      </c>
      <c r="D42" s="290" t="s">
        <v>119</v>
      </c>
      <c r="E42" s="91">
        <v>6</v>
      </c>
      <c r="F42" s="290">
        <v>8</v>
      </c>
      <c r="G42" s="291">
        <v>20</v>
      </c>
      <c r="H42" s="92">
        <v>3185.6</v>
      </c>
      <c r="I42" s="92">
        <v>3837.9</v>
      </c>
      <c r="J42" s="92"/>
      <c r="K42" s="92"/>
      <c r="L42" s="93"/>
      <c r="M42" s="94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85">
        <v>36</v>
      </c>
      <c r="B43" s="289"/>
      <c r="C43" s="290"/>
      <c r="D43" s="290"/>
      <c r="E43" s="91">
        <v>9</v>
      </c>
      <c r="F43" s="290"/>
      <c r="G43" s="291"/>
      <c r="H43" s="92">
        <v>3247.2</v>
      </c>
      <c r="I43" s="92">
        <v>3906.1</v>
      </c>
      <c r="J43" s="92"/>
      <c r="K43" s="92"/>
      <c r="L43" s="93"/>
      <c r="M43" s="94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85">
        <v>37</v>
      </c>
      <c r="B44" s="289"/>
      <c r="C44" s="290"/>
      <c r="D44" s="290"/>
      <c r="E44" s="91">
        <v>12</v>
      </c>
      <c r="F44" s="290"/>
      <c r="G44" s="291"/>
      <c r="H44" s="92">
        <v>3323.1</v>
      </c>
      <c r="I44" s="92">
        <v>3985.3</v>
      </c>
      <c r="J44" s="92"/>
      <c r="K44" s="92"/>
      <c r="L44" s="93"/>
      <c r="M44" s="94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3.5" customHeight="1" x14ac:dyDescent="0.2">
      <c r="A45" s="85">
        <v>38</v>
      </c>
      <c r="B45" s="289"/>
      <c r="C45" s="290"/>
      <c r="D45" s="290"/>
      <c r="E45" s="91">
        <v>18</v>
      </c>
      <c r="F45" s="290"/>
      <c r="G45" s="291"/>
      <c r="H45" s="92">
        <v>3815.9</v>
      </c>
      <c r="I45" s="92"/>
      <c r="J45" s="92"/>
      <c r="K45" s="92"/>
      <c r="L45" s="94"/>
      <c r="M45" s="94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 x14ac:dyDescent="0.2">
      <c r="A46" s="85">
        <v>39</v>
      </c>
      <c r="B46" s="289"/>
      <c r="C46" s="290"/>
      <c r="D46" s="290"/>
      <c r="E46" s="91">
        <v>24</v>
      </c>
      <c r="F46" s="290"/>
      <c r="G46" s="291"/>
      <c r="H46" s="92">
        <v>4105.2</v>
      </c>
      <c r="I46" s="92"/>
      <c r="J46" s="92"/>
      <c r="K46" s="92"/>
      <c r="L46" s="94"/>
      <c r="M46" s="94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75" customHeight="1" x14ac:dyDescent="0.2">
      <c r="A47" s="85">
        <v>40</v>
      </c>
      <c r="B47" s="289"/>
      <c r="C47" s="290"/>
      <c r="D47" s="290"/>
      <c r="E47" s="91">
        <v>30</v>
      </c>
      <c r="F47" s="290"/>
      <c r="G47" s="291"/>
      <c r="H47" s="92">
        <v>5670.5</v>
      </c>
      <c r="I47" s="92"/>
      <c r="J47" s="92"/>
      <c r="K47" s="92"/>
      <c r="L47" s="94"/>
      <c r="M47" s="94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3.5" customHeight="1" x14ac:dyDescent="0.2">
      <c r="A48" s="85">
        <v>41</v>
      </c>
      <c r="B48" s="289"/>
      <c r="C48" s="290"/>
      <c r="D48" s="290"/>
      <c r="E48" s="96">
        <v>36</v>
      </c>
      <c r="F48" s="290"/>
      <c r="G48" s="291"/>
      <c r="H48" s="92">
        <v>5779.4</v>
      </c>
      <c r="I48" s="92"/>
      <c r="J48" s="92"/>
      <c r="K48" s="92"/>
      <c r="L48" s="94"/>
      <c r="M48" s="94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75" customHeight="1" x14ac:dyDescent="0.2">
      <c r="A49" s="85">
        <v>42</v>
      </c>
      <c r="B49" s="289">
        <v>6.3</v>
      </c>
      <c r="C49" s="290" t="s">
        <v>123</v>
      </c>
      <c r="D49" s="290" t="s">
        <v>121</v>
      </c>
      <c r="E49" s="91">
        <v>6</v>
      </c>
      <c r="F49" s="290">
        <v>4</v>
      </c>
      <c r="G49" s="291">
        <v>20</v>
      </c>
      <c r="H49" s="92"/>
      <c r="I49" s="92"/>
      <c r="J49" s="92">
        <v>3298.9</v>
      </c>
      <c r="K49" s="92">
        <v>3635.5</v>
      </c>
      <c r="L49" s="94"/>
      <c r="M49" s="93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3.5" customHeight="1" x14ac:dyDescent="0.2">
      <c r="A50" s="85">
        <v>43</v>
      </c>
      <c r="B50" s="289"/>
      <c r="C50" s="290"/>
      <c r="D50" s="290"/>
      <c r="E50" s="91">
        <v>9</v>
      </c>
      <c r="F50" s="290"/>
      <c r="G50" s="291"/>
      <c r="H50" s="92"/>
      <c r="I50" s="92"/>
      <c r="J50" s="92">
        <v>3938</v>
      </c>
      <c r="K50" s="92">
        <v>4173.3999999999996</v>
      </c>
      <c r="L50" s="94"/>
      <c r="M50" s="9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3.5" customHeight="1" x14ac:dyDescent="0.2">
      <c r="A51" s="85">
        <v>44</v>
      </c>
      <c r="B51" s="289"/>
      <c r="C51" s="290"/>
      <c r="D51" s="290"/>
      <c r="E51" s="96">
        <v>12</v>
      </c>
      <c r="F51" s="290"/>
      <c r="G51" s="291"/>
      <c r="H51" s="92"/>
      <c r="I51" s="92"/>
      <c r="J51" s="92">
        <v>4061.2</v>
      </c>
      <c r="K51" s="92">
        <v>4297.7</v>
      </c>
      <c r="L51" s="94"/>
      <c r="M51" s="93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85">
        <v>45</v>
      </c>
      <c r="B52" s="289">
        <v>8</v>
      </c>
      <c r="C52" s="290" t="s">
        <v>125</v>
      </c>
      <c r="D52" s="290" t="s">
        <v>119</v>
      </c>
      <c r="E52" s="91">
        <v>9</v>
      </c>
      <c r="F52" s="290">
        <v>8</v>
      </c>
      <c r="G52" s="291">
        <v>20</v>
      </c>
      <c r="H52" s="92">
        <v>5997.2</v>
      </c>
      <c r="I52" s="92"/>
      <c r="J52" s="92"/>
      <c r="K52" s="92"/>
      <c r="L52" s="94"/>
      <c r="M52" s="94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85">
        <v>46</v>
      </c>
      <c r="B53" s="289"/>
      <c r="C53" s="290"/>
      <c r="D53" s="290"/>
      <c r="E53" s="91">
        <v>12</v>
      </c>
      <c r="F53" s="290"/>
      <c r="G53" s="291"/>
      <c r="H53" s="92">
        <v>6152.3</v>
      </c>
      <c r="I53" s="92"/>
      <c r="J53" s="92"/>
      <c r="K53" s="92"/>
      <c r="L53" s="94"/>
      <c r="M53" s="94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3.5" customHeight="1" x14ac:dyDescent="0.2">
      <c r="A54" s="85">
        <v>47</v>
      </c>
      <c r="B54" s="289"/>
      <c r="C54" s="290"/>
      <c r="D54" s="290"/>
      <c r="E54" s="91">
        <v>18</v>
      </c>
      <c r="F54" s="290"/>
      <c r="G54" s="291"/>
      <c r="H54" s="92">
        <v>6452.6</v>
      </c>
      <c r="I54" s="92"/>
      <c r="J54" s="92"/>
      <c r="K54" s="92"/>
      <c r="L54" s="94"/>
      <c r="M54" s="94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 x14ac:dyDescent="0.2">
      <c r="A55" s="85">
        <v>48</v>
      </c>
      <c r="B55" s="289"/>
      <c r="C55" s="290"/>
      <c r="D55" s="290"/>
      <c r="E55" s="91">
        <v>24</v>
      </c>
      <c r="F55" s="290"/>
      <c r="G55" s="291"/>
      <c r="H55" s="92">
        <v>6715.5</v>
      </c>
      <c r="I55" s="92"/>
      <c r="J55" s="92"/>
      <c r="K55" s="92"/>
      <c r="L55" s="94"/>
      <c r="M55" s="94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75" customHeight="1" x14ac:dyDescent="0.2">
      <c r="A56" s="85">
        <v>49</v>
      </c>
      <c r="B56" s="289"/>
      <c r="C56" s="290"/>
      <c r="D56" s="290"/>
      <c r="E56" s="91">
        <v>30</v>
      </c>
      <c r="F56" s="290"/>
      <c r="G56" s="291"/>
      <c r="H56" s="92">
        <v>6887.1</v>
      </c>
      <c r="I56" s="92"/>
      <c r="J56" s="92"/>
      <c r="K56" s="92"/>
      <c r="L56" s="94"/>
      <c r="M56" s="94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3.5" customHeight="1" x14ac:dyDescent="0.2">
      <c r="A57" s="85">
        <v>50</v>
      </c>
      <c r="B57" s="289"/>
      <c r="C57" s="290"/>
      <c r="D57" s="290"/>
      <c r="E57" s="96">
        <v>36</v>
      </c>
      <c r="F57" s="290"/>
      <c r="G57" s="291"/>
      <c r="H57" s="92">
        <v>7250.1</v>
      </c>
      <c r="I57" s="92"/>
      <c r="J57" s="92"/>
      <c r="K57" s="92"/>
      <c r="L57" s="94"/>
      <c r="M57" s="94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85">
        <v>51</v>
      </c>
      <c r="B58" s="289">
        <v>10</v>
      </c>
      <c r="C58" s="290" t="s">
        <v>124</v>
      </c>
      <c r="D58" s="290" t="s">
        <v>121</v>
      </c>
      <c r="E58" s="91">
        <v>6</v>
      </c>
      <c r="F58" s="290">
        <v>4</v>
      </c>
      <c r="G58" s="291">
        <v>20</v>
      </c>
      <c r="H58" s="92"/>
      <c r="I58" s="92"/>
      <c r="J58" s="92">
        <v>5052.3</v>
      </c>
      <c r="K58" s="92">
        <v>5718.9</v>
      </c>
      <c r="L58" s="94"/>
      <c r="M58" s="93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3.5" customHeight="1" x14ac:dyDescent="0.2">
      <c r="A59" s="85">
        <v>52</v>
      </c>
      <c r="B59" s="289"/>
      <c r="C59" s="290"/>
      <c r="D59" s="290"/>
      <c r="E59" s="91">
        <v>9</v>
      </c>
      <c r="F59" s="290"/>
      <c r="G59" s="291"/>
      <c r="H59" s="92"/>
      <c r="I59" s="92"/>
      <c r="J59" s="92">
        <v>5325.1</v>
      </c>
      <c r="K59" s="92">
        <v>5964.2</v>
      </c>
      <c r="L59" s="94"/>
      <c r="M59" s="93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85">
        <v>53</v>
      </c>
      <c r="B60" s="289"/>
      <c r="C60" s="290"/>
      <c r="D60" s="290"/>
      <c r="E60" s="91">
        <v>12</v>
      </c>
      <c r="F60" s="290"/>
      <c r="G60" s="291"/>
      <c r="H60" s="92"/>
      <c r="I60" s="92"/>
      <c r="J60" s="92">
        <v>5450.5</v>
      </c>
      <c r="K60" s="92">
        <v>6231.5</v>
      </c>
      <c r="L60" s="94"/>
      <c r="M60" s="93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3.5" customHeight="1" x14ac:dyDescent="0.2">
      <c r="A61" s="85">
        <v>54</v>
      </c>
      <c r="B61" s="289"/>
      <c r="C61" s="290"/>
      <c r="D61" s="290"/>
      <c r="E61" s="96">
        <v>15</v>
      </c>
      <c r="F61" s="290"/>
      <c r="G61" s="291"/>
      <c r="H61" s="92"/>
      <c r="I61" s="92"/>
      <c r="J61" s="92">
        <v>5793.7</v>
      </c>
      <c r="K61" s="92">
        <v>6545</v>
      </c>
      <c r="L61" s="94"/>
      <c r="M61" s="93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2.75" customHeight="1" x14ac:dyDescent="0.2"/>
    <row r="63" spans="1:26" ht="12.75" customHeight="1" x14ac:dyDescent="0.2"/>
    <row r="64" spans="1:2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61">
    <mergeCell ref="A1:K1"/>
    <mergeCell ref="A2:K2"/>
    <mergeCell ref="A3:K3"/>
    <mergeCell ref="A4:A6"/>
    <mergeCell ref="B4:B6"/>
    <mergeCell ref="C4:C6"/>
    <mergeCell ref="D4:D6"/>
    <mergeCell ref="E4:E6"/>
    <mergeCell ref="F4:F6"/>
    <mergeCell ref="G4:G6"/>
    <mergeCell ref="H4:K5"/>
    <mergeCell ref="B8:B14"/>
    <mergeCell ref="C8:C14"/>
    <mergeCell ref="D8:D14"/>
    <mergeCell ref="F8:F14"/>
    <mergeCell ref="G8:G14"/>
    <mergeCell ref="B15:B21"/>
    <mergeCell ref="C15:C21"/>
    <mergeCell ref="D15:D21"/>
    <mergeCell ref="F15:F21"/>
    <mergeCell ref="G15:G21"/>
    <mergeCell ref="B22:B24"/>
    <mergeCell ref="C22:C24"/>
    <mergeCell ref="D22:D24"/>
    <mergeCell ref="F22:F24"/>
    <mergeCell ref="G22:G24"/>
    <mergeCell ref="B25:B31"/>
    <mergeCell ref="C25:C31"/>
    <mergeCell ref="D25:D31"/>
    <mergeCell ref="F25:F31"/>
    <mergeCell ref="G25:G31"/>
    <mergeCell ref="B32:B34"/>
    <mergeCell ref="C32:C34"/>
    <mergeCell ref="D32:D34"/>
    <mergeCell ref="F32:F34"/>
    <mergeCell ref="G32:G34"/>
    <mergeCell ref="B35:B41"/>
    <mergeCell ref="C35:C41"/>
    <mergeCell ref="D35:D41"/>
    <mergeCell ref="F35:F41"/>
    <mergeCell ref="G35:G41"/>
    <mergeCell ref="B42:B48"/>
    <mergeCell ref="C42:C48"/>
    <mergeCell ref="D42:D48"/>
    <mergeCell ref="F42:F48"/>
    <mergeCell ref="G42:G48"/>
    <mergeCell ref="B49:B51"/>
    <mergeCell ref="C49:C51"/>
    <mergeCell ref="D49:D51"/>
    <mergeCell ref="F49:F51"/>
    <mergeCell ref="G49:G51"/>
    <mergeCell ref="B52:B57"/>
    <mergeCell ref="C52:C57"/>
    <mergeCell ref="D52:D57"/>
    <mergeCell ref="F52:F57"/>
    <mergeCell ref="G52:G57"/>
    <mergeCell ref="B58:B61"/>
    <mergeCell ref="C58:C61"/>
    <mergeCell ref="D58:D61"/>
    <mergeCell ref="F58:F61"/>
    <mergeCell ref="G58:G6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topLeftCell="B1" zoomScaleNormal="100" workbookViewId="0">
      <selection activeCell="I44" sqref="I44"/>
    </sheetView>
  </sheetViews>
  <sheetFormatPr defaultRowHeight="12.75" x14ac:dyDescent="0.2"/>
  <cols>
    <col min="1" max="2" width="8" style="80" customWidth="1"/>
    <col min="3" max="3" width="25.140625" style="80" customWidth="1"/>
    <col min="4" max="4" width="8" style="80" customWidth="1"/>
    <col min="5" max="5" width="10.42578125" style="80" customWidth="1"/>
    <col min="6" max="6" width="11.140625" style="80" customWidth="1"/>
    <col min="7" max="20" width="8" style="80" customWidth="1"/>
    <col min="21" max="1025" width="9.140625" style="80" customWidth="1"/>
  </cols>
  <sheetData>
    <row r="1" spans="1:26" ht="30.75" customHeight="1" x14ac:dyDescent="0.2">
      <c r="A1" s="292" t="s">
        <v>90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26" ht="31.5" customHeight="1" x14ac:dyDescent="0.2">
      <c r="A2" s="293" t="s">
        <v>126</v>
      </c>
      <c r="B2" s="293"/>
      <c r="C2" s="293"/>
      <c r="D2" s="293"/>
      <c r="E2" s="293"/>
      <c r="F2" s="293"/>
      <c r="G2" s="293"/>
      <c r="H2" s="293"/>
      <c r="I2" s="293"/>
      <c r="J2" s="293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31.5" customHeight="1" x14ac:dyDescent="0.2">
      <c r="A3" s="299" t="s">
        <v>106</v>
      </c>
      <c r="B3" s="299"/>
      <c r="C3" s="299"/>
      <c r="D3" s="299"/>
      <c r="E3" s="299"/>
      <c r="F3" s="299"/>
      <c r="G3" s="299"/>
      <c r="H3" s="299"/>
      <c r="I3" s="299"/>
      <c r="J3" s="299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300" t="s">
        <v>109</v>
      </c>
      <c r="B4" s="300"/>
      <c r="C4" s="300" t="s">
        <v>113</v>
      </c>
      <c r="D4" s="300" t="s">
        <v>127</v>
      </c>
      <c r="E4" s="300" t="s">
        <v>111</v>
      </c>
      <c r="F4" s="300" t="s">
        <v>128</v>
      </c>
      <c r="G4" s="301" t="s">
        <v>92</v>
      </c>
      <c r="H4" s="301"/>
      <c r="I4" s="301"/>
      <c r="J4" s="30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24" customHeight="1" x14ac:dyDescent="0.2">
      <c r="A5" s="300"/>
      <c r="B5" s="300"/>
      <c r="C5" s="300"/>
      <c r="D5" s="300"/>
      <c r="E5" s="300"/>
      <c r="F5" s="300"/>
      <c r="G5" s="97">
        <v>3.2</v>
      </c>
      <c r="H5" s="97">
        <v>6.4</v>
      </c>
      <c r="I5" s="97">
        <v>9</v>
      </c>
      <c r="J5" s="98">
        <v>12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 customHeight="1" x14ac:dyDescent="0.2">
      <c r="A6" s="298" t="s">
        <v>129</v>
      </c>
      <c r="B6" s="298"/>
      <c r="C6" s="99" t="s">
        <v>130</v>
      </c>
      <c r="D6" s="100"/>
      <c r="E6" s="100"/>
      <c r="F6" s="101" t="s">
        <v>131</v>
      </c>
      <c r="G6" s="102">
        <v>656.65</v>
      </c>
      <c r="H6" s="102">
        <v>702.65</v>
      </c>
      <c r="I6" s="102">
        <v>730.25</v>
      </c>
      <c r="J6" s="102">
        <v>763.6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298" t="s">
        <v>132</v>
      </c>
      <c r="B7" s="298"/>
      <c r="C7" s="99" t="s">
        <v>133</v>
      </c>
      <c r="D7" s="100">
        <v>125</v>
      </c>
      <c r="E7" s="100" t="s">
        <v>134</v>
      </c>
      <c r="F7" s="101" t="s">
        <v>131</v>
      </c>
      <c r="G7" s="102">
        <v>688.85</v>
      </c>
      <c r="H7" s="102">
        <v>731.4</v>
      </c>
      <c r="I7" s="102">
        <v>761.3</v>
      </c>
      <c r="J7" s="102">
        <v>794.65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298" t="s">
        <v>135</v>
      </c>
      <c r="B8" s="298"/>
      <c r="C8" s="99" t="s">
        <v>136</v>
      </c>
      <c r="D8" s="100"/>
      <c r="E8" s="100"/>
      <c r="F8" s="101" t="s">
        <v>131</v>
      </c>
      <c r="G8" s="102">
        <v>738.3</v>
      </c>
      <c r="H8" s="102">
        <v>783.15</v>
      </c>
      <c r="I8" s="102">
        <v>811.9</v>
      </c>
      <c r="J8" s="102">
        <v>845.25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298" t="s">
        <v>137</v>
      </c>
      <c r="B9" s="298"/>
      <c r="C9" s="99" t="s">
        <v>138</v>
      </c>
      <c r="D9" s="100"/>
      <c r="E9" s="100"/>
      <c r="F9" s="101" t="s">
        <v>131</v>
      </c>
      <c r="G9" s="102">
        <v>776.25</v>
      </c>
      <c r="H9" s="102">
        <v>836.05</v>
      </c>
      <c r="I9" s="102">
        <v>905.05</v>
      </c>
      <c r="J9" s="102">
        <v>940.7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298" t="s">
        <v>139</v>
      </c>
      <c r="B10" s="298"/>
      <c r="C10" s="101" t="s">
        <v>140</v>
      </c>
      <c r="D10" s="101"/>
      <c r="E10" s="101"/>
      <c r="F10" s="101">
        <v>20</v>
      </c>
      <c r="G10" s="102">
        <v>748.65</v>
      </c>
      <c r="H10" s="102">
        <v>778.55</v>
      </c>
      <c r="I10" s="102">
        <v>802.7</v>
      </c>
      <c r="J10" s="102">
        <v>830.3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298" t="s">
        <v>141</v>
      </c>
      <c r="B11" s="298"/>
      <c r="C11" s="99" t="s">
        <v>130</v>
      </c>
      <c r="D11" s="100"/>
      <c r="E11" s="100"/>
      <c r="F11" s="101" t="s">
        <v>131</v>
      </c>
      <c r="G11" s="102">
        <v>711.85</v>
      </c>
      <c r="H11" s="102">
        <v>794.65</v>
      </c>
      <c r="I11" s="102">
        <v>845.25</v>
      </c>
      <c r="J11" s="102">
        <v>901.6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298" t="s">
        <v>142</v>
      </c>
      <c r="B12" s="298"/>
      <c r="C12" s="99" t="s">
        <v>133</v>
      </c>
      <c r="D12" s="100">
        <v>250</v>
      </c>
      <c r="E12" s="100" t="s">
        <v>143</v>
      </c>
      <c r="F12" s="101" t="s">
        <v>131</v>
      </c>
      <c r="G12" s="102">
        <v>739.45</v>
      </c>
      <c r="H12" s="102">
        <v>824.55</v>
      </c>
      <c r="I12" s="102">
        <v>874</v>
      </c>
      <c r="J12" s="102">
        <v>931.5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298" t="s">
        <v>144</v>
      </c>
      <c r="B13" s="298"/>
      <c r="C13" s="99" t="s">
        <v>136</v>
      </c>
      <c r="D13" s="100"/>
      <c r="E13" s="100"/>
      <c r="F13" s="101" t="s">
        <v>131</v>
      </c>
      <c r="G13" s="102">
        <v>790.05</v>
      </c>
      <c r="H13" s="102">
        <v>877.45</v>
      </c>
      <c r="I13" s="102">
        <v>928.05</v>
      </c>
      <c r="J13" s="102">
        <v>985.55</v>
      </c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298" t="s">
        <v>145</v>
      </c>
      <c r="B14" s="298"/>
      <c r="C14" s="99" t="s">
        <v>138</v>
      </c>
      <c r="D14" s="100"/>
      <c r="E14" s="100"/>
      <c r="F14" s="101" t="s">
        <v>131</v>
      </c>
      <c r="G14" s="102">
        <v>830.3</v>
      </c>
      <c r="H14" s="102">
        <v>960.25</v>
      </c>
      <c r="I14" s="102">
        <v>1013.15</v>
      </c>
      <c r="J14" s="102">
        <v>1072.95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298" t="s">
        <v>146</v>
      </c>
      <c r="B15" s="298"/>
      <c r="C15" s="101" t="s">
        <v>140</v>
      </c>
      <c r="D15" s="101"/>
      <c r="E15" s="101"/>
      <c r="F15" s="101">
        <v>20</v>
      </c>
      <c r="G15" s="102">
        <v>801.55</v>
      </c>
      <c r="H15" s="102">
        <v>869.4</v>
      </c>
      <c r="I15" s="102">
        <v>911.95</v>
      </c>
      <c r="J15" s="102">
        <v>961.4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298" t="s">
        <v>147</v>
      </c>
      <c r="B16" s="298"/>
      <c r="C16" s="99" t="s">
        <v>130</v>
      </c>
      <c r="D16" s="100"/>
      <c r="E16" s="100"/>
      <c r="F16" s="101" t="s">
        <v>131</v>
      </c>
      <c r="G16" s="102">
        <v>665.85</v>
      </c>
      <c r="H16" s="102">
        <v>717.6</v>
      </c>
      <c r="I16" s="102">
        <v>746.35</v>
      </c>
      <c r="J16" s="102">
        <v>779.7</v>
      </c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298" t="s">
        <v>148</v>
      </c>
      <c r="B17" s="298"/>
      <c r="C17" s="99" t="s">
        <v>133</v>
      </c>
      <c r="D17" s="100">
        <v>250</v>
      </c>
      <c r="E17" s="100" t="s">
        <v>134</v>
      </c>
      <c r="F17" s="101" t="s">
        <v>131</v>
      </c>
      <c r="G17" s="102">
        <v>695.75</v>
      </c>
      <c r="H17" s="102">
        <v>747.5</v>
      </c>
      <c r="I17" s="102">
        <v>775.1</v>
      </c>
      <c r="J17" s="102">
        <v>809.6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298" t="s">
        <v>149</v>
      </c>
      <c r="B18" s="298"/>
      <c r="C18" s="99" t="s">
        <v>136</v>
      </c>
      <c r="D18" s="100"/>
      <c r="E18" s="100"/>
      <c r="F18" s="101" t="s">
        <v>131</v>
      </c>
      <c r="G18" s="102">
        <v>746.35</v>
      </c>
      <c r="H18" s="102">
        <v>785.45</v>
      </c>
      <c r="I18" s="102">
        <v>826.85</v>
      </c>
      <c r="J18" s="102">
        <v>861.35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298" t="s">
        <v>150</v>
      </c>
      <c r="B19" s="298"/>
      <c r="C19" s="99" t="s">
        <v>138</v>
      </c>
      <c r="D19" s="100"/>
      <c r="E19" s="100"/>
      <c r="F19" s="101" t="s">
        <v>131</v>
      </c>
      <c r="G19" s="102">
        <v>799.25</v>
      </c>
      <c r="H19" s="102">
        <v>864.8</v>
      </c>
      <c r="I19" s="102">
        <v>921.15</v>
      </c>
      <c r="J19" s="102">
        <v>955.65</v>
      </c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298" t="s">
        <v>151</v>
      </c>
      <c r="B20" s="298"/>
      <c r="C20" s="101" t="s">
        <v>140</v>
      </c>
      <c r="D20" s="101"/>
      <c r="E20" s="101"/>
      <c r="F20" s="101">
        <v>20</v>
      </c>
      <c r="G20" s="102">
        <v>757.85</v>
      </c>
      <c r="H20" s="102">
        <v>801.55</v>
      </c>
      <c r="I20" s="102">
        <v>825.7</v>
      </c>
      <c r="J20" s="102">
        <v>855.6</v>
      </c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298" t="s">
        <v>152</v>
      </c>
      <c r="B21" s="298"/>
      <c r="C21" s="99" t="s">
        <v>130</v>
      </c>
      <c r="D21" s="100"/>
      <c r="E21" s="100"/>
      <c r="F21" s="101" t="s">
        <v>131</v>
      </c>
      <c r="G21" s="102">
        <v>722.2</v>
      </c>
      <c r="H21" s="102">
        <v>801.55</v>
      </c>
      <c r="I21" s="102">
        <v>853.3</v>
      </c>
      <c r="J21" s="102">
        <v>937.25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298" t="s">
        <v>153</v>
      </c>
      <c r="B22" s="298"/>
      <c r="C22" s="99" t="s">
        <v>133</v>
      </c>
      <c r="D22" s="100">
        <v>500</v>
      </c>
      <c r="E22" s="100" t="s">
        <v>143</v>
      </c>
      <c r="F22" s="101" t="s">
        <v>131</v>
      </c>
      <c r="G22" s="102">
        <v>752.1</v>
      </c>
      <c r="H22" s="102">
        <v>836.05</v>
      </c>
      <c r="I22" s="102">
        <v>887.8</v>
      </c>
      <c r="J22" s="102">
        <v>974.05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298" t="s">
        <v>154</v>
      </c>
      <c r="B23" s="298"/>
      <c r="C23" s="99" t="s">
        <v>136</v>
      </c>
      <c r="D23" s="100"/>
      <c r="E23" s="100"/>
      <c r="F23" s="101" t="s">
        <v>131</v>
      </c>
      <c r="G23" s="102">
        <v>790.05</v>
      </c>
      <c r="H23" s="102">
        <v>863.65</v>
      </c>
      <c r="I23" s="102">
        <v>914.25</v>
      </c>
      <c r="J23" s="102">
        <v>985.55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298" t="s">
        <v>155</v>
      </c>
      <c r="B24" s="298"/>
      <c r="C24" s="99" t="s">
        <v>138</v>
      </c>
      <c r="D24" s="100"/>
      <c r="E24" s="100"/>
      <c r="F24" s="101" t="s">
        <v>131</v>
      </c>
      <c r="G24" s="102">
        <v>846.4</v>
      </c>
      <c r="H24" s="102">
        <v>963.7</v>
      </c>
      <c r="I24" s="102">
        <v>1032.7</v>
      </c>
      <c r="J24" s="102">
        <v>1115.5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298" t="s">
        <v>156</v>
      </c>
      <c r="B25" s="298"/>
      <c r="C25" s="101" t="s">
        <v>140</v>
      </c>
      <c r="D25" s="101"/>
      <c r="E25" s="101"/>
      <c r="F25" s="101">
        <v>20</v>
      </c>
      <c r="G25" s="102">
        <v>801.55</v>
      </c>
      <c r="H25" s="102">
        <v>882.05</v>
      </c>
      <c r="I25" s="102">
        <v>926.9</v>
      </c>
      <c r="J25" s="102">
        <v>978.65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298" t="s">
        <v>157</v>
      </c>
      <c r="B26" s="298"/>
      <c r="C26" s="99" t="s">
        <v>130</v>
      </c>
      <c r="D26" s="100"/>
      <c r="E26" s="100"/>
      <c r="F26" s="101" t="s">
        <v>131</v>
      </c>
      <c r="G26" s="102">
        <v>886.65</v>
      </c>
      <c r="H26" s="102">
        <v>945.3</v>
      </c>
      <c r="I26" s="102">
        <v>986.7</v>
      </c>
      <c r="J26" s="102">
        <v>1029.25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298" t="s">
        <v>158</v>
      </c>
      <c r="B27" s="298"/>
      <c r="C27" s="99" t="s">
        <v>133</v>
      </c>
      <c r="D27" s="100">
        <v>500</v>
      </c>
      <c r="E27" s="100" t="s">
        <v>134</v>
      </c>
      <c r="F27" s="101" t="s">
        <v>131</v>
      </c>
      <c r="G27" s="102">
        <v>929.2</v>
      </c>
      <c r="H27" s="102">
        <v>989</v>
      </c>
      <c r="I27" s="102">
        <v>1029.25</v>
      </c>
      <c r="J27" s="102">
        <v>1079.8499999999999</v>
      </c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298" t="s">
        <v>159</v>
      </c>
      <c r="B28" s="298"/>
      <c r="C28" s="99" t="s">
        <v>136</v>
      </c>
      <c r="D28" s="100"/>
      <c r="E28" s="100"/>
      <c r="F28" s="101" t="s">
        <v>131</v>
      </c>
      <c r="G28" s="102">
        <v>977.5</v>
      </c>
      <c r="H28" s="102">
        <v>1013.15</v>
      </c>
      <c r="I28" s="102">
        <v>1051.0999999999999</v>
      </c>
      <c r="J28" s="102">
        <v>1108.5999999999999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298" t="s">
        <v>160</v>
      </c>
      <c r="B29" s="298"/>
      <c r="C29" s="99" t="s">
        <v>138</v>
      </c>
      <c r="D29" s="100"/>
      <c r="E29" s="100"/>
      <c r="F29" s="101" t="s">
        <v>131</v>
      </c>
      <c r="G29" s="102">
        <v>1072.95</v>
      </c>
      <c r="H29" s="102">
        <v>1161.5</v>
      </c>
      <c r="I29" s="102">
        <v>1220.1500000000001</v>
      </c>
      <c r="J29" s="102">
        <v>1309.8499999999999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298" t="s">
        <v>161</v>
      </c>
      <c r="B30" s="298"/>
      <c r="C30" s="101" t="s">
        <v>140</v>
      </c>
      <c r="D30" s="101"/>
      <c r="E30" s="101"/>
      <c r="F30" s="101">
        <v>20</v>
      </c>
      <c r="G30" s="102">
        <v>992.45</v>
      </c>
      <c r="H30" s="102">
        <v>1049.95</v>
      </c>
      <c r="I30" s="102">
        <v>1085.5999999999999</v>
      </c>
      <c r="J30" s="102">
        <v>1122.4000000000001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298" t="s">
        <v>162</v>
      </c>
      <c r="B31" s="298"/>
      <c r="C31" s="99" t="s">
        <v>130</v>
      </c>
      <c r="D31" s="100"/>
      <c r="E31" s="100"/>
      <c r="F31" s="101" t="s">
        <v>131</v>
      </c>
      <c r="G31" s="102">
        <v>970.6</v>
      </c>
      <c r="H31" s="102">
        <v>1075.25</v>
      </c>
      <c r="I31" s="102">
        <v>1138.5</v>
      </c>
      <c r="J31" s="102">
        <v>1231.6500000000001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298" t="s">
        <v>163</v>
      </c>
      <c r="B32" s="298"/>
      <c r="C32" s="99" t="s">
        <v>133</v>
      </c>
      <c r="D32" s="100">
        <v>1000</v>
      </c>
      <c r="E32" s="100" t="s">
        <v>143</v>
      </c>
      <c r="F32" s="101" t="s">
        <v>131</v>
      </c>
      <c r="G32" s="102">
        <v>1012</v>
      </c>
      <c r="H32" s="102">
        <v>1116.6500000000001</v>
      </c>
      <c r="I32" s="102">
        <v>1181.05</v>
      </c>
      <c r="J32" s="102">
        <v>1275.3499999999999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298" t="s">
        <v>164</v>
      </c>
      <c r="B33" s="298"/>
      <c r="C33" s="99" t="s">
        <v>136</v>
      </c>
      <c r="D33" s="100"/>
      <c r="E33" s="100"/>
      <c r="F33" s="101" t="s">
        <v>131</v>
      </c>
      <c r="G33" s="102">
        <v>1054.55</v>
      </c>
      <c r="H33" s="102">
        <v>1151.1500000000001</v>
      </c>
      <c r="I33" s="102">
        <v>1212.0999999999999</v>
      </c>
      <c r="J33" s="102">
        <v>1284.55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298" t="s">
        <v>165</v>
      </c>
      <c r="B34" s="298"/>
      <c r="C34" s="99" t="s">
        <v>138</v>
      </c>
      <c r="D34" s="100"/>
      <c r="E34" s="100"/>
      <c r="F34" s="101" t="s">
        <v>131</v>
      </c>
      <c r="G34" s="102">
        <v>1169.55</v>
      </c>
      <c r="H34" s="102">
        <v>1308.7</v>
      </c>
      <c r="I34" s="102">
        <v>1393.8</v>
      </c>
      <c r="J34" s="102">
        <v>1524.9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298" t="s">
        <v>166</v>
      </c>
      <c r="B35" s="298"/>
      <c r="C35" s="101" t="s">
        <v>140</v>
      </c>
      <c r="D35" s="101"/>
      <c r="E35" s="101"/>
      <c r="F35" s="101">
        <v>20</v>
      </c>
      <c r="G35" s="102">
        <v>1061.45</v>
      </c>
      <c r="H35" s="102">
        <v>1168.4000000000001</v>
      </c>
      <c r="I35" s="102">
        <v>1233.95</v>
      </c>
      <c r="J35" s="102">
        <v>1300.6500000000001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298" t="s">
        <v>167</v>
      </c>
      <c r="B36" s="298"/>
      <c r="C36" s="99" t="s">
        <v>130</v>
      </c>
      <c r="D36" s="100"/>
      <c r="E36" s="100"/>
      <c r="F36" s="101" t="s">
        <v>131</v>
      </c>
      <c r="G36" s="102">
        <v>1713.5</v>
      </c>
      <c r="H36" s="102">
        <v>1785.95</v>
      </c>
      <c r="I36" s="102">
        <v>1822.75</v>
      </c>
      <c r="J36" s="102">
        <v>1913.6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298" t="s">
        <v>168</v>
      </c>
      <c r="B37" s="298"/>
      <c r="C37" s="99" t="s">
        <v>133</v>
      </c>
      <c r="D37" s="100">
        <v>1000</v>
      </c>
      <c r="E37" s="100" t="s">
        <v>169</v>
      </c>
      <c r="F37" s="101" t="s">
        <v>131</v>
      </c>
      <c r="G37" s="102">
        <v>1840</v>
      </c>
      <c r="H37" s="102">
        <v>1910.15</v>
      </c>
      <c r="I37" s="102">
        <v>1934.3</v>
      </c>
      <c r="J37" s="102">
        <v>2038.95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298" t="s">
        <v>170</v>
      </c>
      <c r="B38" s="298"/>
      <c r="C38" s="99" t="s">
        <v>136</v>
      </c>
      <c r="D38" s="100"/>
      <c r="E38" s="100"/>
      <c r="F38" s="101" t="s">
        <v>131</v>
      </c>
      <c r="G38" s="102">
        <v>1906.7</v>
      </c>
      <c r="H38" s="102">
        <v>1972.25</v>
      </c>
      <c r="I38" s="102">
        <v>2024</v>
      </c>
      <c r="J38" s="102">
        <v>2087.25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298" t="s">
        <v>171</v>
      </c>
      <c r="B39" s="298"/>
      <c r="C39" s="99" t="s">
        <v>138</v>
      </c>
      <c r="D39" s="100"/>
      <c r="E39" s="100"/>
      <c r="F39" s="101" t="s">
        <v>131</v>
      </c>
      <c r="G39" s="102">
        <v>1984.9</v>
      </c>
      <c r="H39" s="102">
        <v>2084.9499999999998</v>
      </c>
      <c r="I39" s="102">
        <v>2142.4499999999998</v>
      </c>
      <c r="J39" s="102">
        <v>2265.5</v>
      </c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298" t="s">
        <v>172</v>
      </c>
      <c r="B40" s="298"/>
      <c r="C40" s="101" t="s">
        <v>140</v>
      </c>
      <c r="D40" s="101"/>
      <c r="E40" s="101"/>
      <c r="F40" s="101">
        <v>20</v>
      </c>
      <c r="G40" s="102">
        <v>1929.7</v>
      </c>
      <c r="H40" s="102">
        <v>1995.25</v>
      </c>
      <c r="I40" s="102">
        <v>2048.15</v>
      </c>
      <c r="J40" s="102">
        <v>2111.4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298" t="s">
        <v>173</v>
      </c>
      <c r="B41" s="298"/>
      <c r="C41" s="99" t="s">
        <v>130</v>
      </c>
      <c r="D41" s="100"/>
      <c r="E41" s="100"/>
      <c r="F41" s="101" t="s">
        <v>131</v>
      </c>
      <c r="G41" s="102">
        <v>1819.3</v>
      </c>
      <c r="H41" s="102">
        <v>1952.7</v>
      </c>
      <c r="I41" s="102">
        <v>2052.75</v>
      </c>
      <c r="J41" s="102">
        <v>2203.4</v>
      </c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298" t="s">
        <v>174</v>
      </c>
      <c r="B42" s="298"/>
      <c r="C42" s="99" t="s">
        <v>133</v>
      </c>
      <c r="D42" s="100">
        <v>2000</v>
      </c>
      <c r="E42" s="100" t="s">
        <v>175</v>
      </c>
      <c r="F42" s="101" t="s">
        <v>131</v>
      </c>
      <c r="G42" s="102">
        <v>1934.3</v>
      </c>
      <c r="H42" s="102">
        <v>2075.75</v>
      </c>
      <c r="I42" s="102">
        <v>2167.75</v>
      </c>
      <c r="J42" s="102">
        <v>2303.4499999999998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298" t="s">
        <v>176</v>
      </c>
      <c r="B43" s="298"/>
      <c r="C43" s="99" t="s">
        <v>136</v>
      </c>
      <c r="D43" s="100"/>
      <c r="E43" s="100"/>
      <c r="F43" s="101" t="s">
        <v>131</v>
      </c>
      <c r="G43" s="102">
        <v>2032.05</v>
      </c>
      <c r="H43" s="102">
        <v>2143.6</v>
      </c>
      <c r="I43" s="102">
        <v>2219.5</v>
      </c>
      <c r="J43" s="102">
        <v>2380.5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298" t="s">
        <v>177</v>
      </c>
      <c r="B44" s="298"/>
      <c r="C44" s="99" t="s">
        <v>138</v>
      </c>
      <c r="D44" s="100"/>
      <c r="E44" s="100"/>
      <c r="F44" s="101" t="s">
        <v>131</v>
      </c>
      <c r="G44" s="102">
        <v>2080.35</v>
      </c>
      <c r="H44" s="102">
        <v>2247.1</v>
      </c>
      <c r="I44" s="102">
        <v>2366.6999999999998</v>
      </c>
      <c r="J44" s="102">
        <v>2539.1999999999998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 x14ac:dyDescent="0.2">
      <c r="A45" s="298" t="s">
        <v>178</v>
      </c>
      <c r="B45" s="298"/>
      <c r="C45" s="101" t="s">
        <v>140</v>
      </c>
      <c r="D45" s="101"/>
      <c r="E45" s="101"/>
      <c r="F45" s="101">
        <v>20</v>
      </c>
      <c r="G45" s="102">
        <v>2065.4</v>
      </c>
      <c r="H45" s="102">
        <v>2179.25</v>
      </c>
      <c r="I45" s="102">
        <v>2255.15</v>
      </c>
      <c r="J45" s="102">
        <v>2420.75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2.75" customHeight="1" x14ac:dyDescent="0.2"/>
    <row r="47" spans="1:26" ht="12.75" customHeight="1" x14ac:dyDescent="0.2"/>
    <row r="48" spans="1:2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49">
    <mergeCell ref="A1:J1"/>
    <mergeCell ref="A2:J2"/>
    <mergeCell ref="A3:J3"/>
    <mergeCell ref="A4:B5"/>
    <mergeCell ref="C4:C5"/>
    <mergeCell ref="D4:D5"/>
    <mergeCell ref="E4:E5"/>
    <mergeCell ref="F4:F5"/>
    <mergeCell ref="G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zoomScaleNormal="100" workbookViewId="0">
      <selection activeCell="K19" sqref="K19"/>
    </sheetView>
  </sheetViews>
  <sheetFormatPr defaultRowHeight="12.75" x14ac:dyDescent="0.2"/>
  <cols>
    <col min="1" max="3" width="8" style="103" customWidth="1"/>
    <col min="4" max="4" width="10.5703125" style="103" customWidth="1"/>
    <col min="5" max="5" width="11.42578125" style="103" customWidth="1"/>
    <col min="6" max="6" width="9.85546875" style="103" customWidth="1"/>
    <col min="7" max="7" width="12.42578125" style="103" customWidth="1"/>
    <col min="8" max="9" width="15.140625" style="103" customWidth="1"/>
    <col min="10" max="19" width="8" style="103" customWidth="1"/>
    <col min="20" max="1025" width="17.28515625" style="103" customWidth="1"/>
  </cols>
  <sheetData>
    <row r="1" spans="1:26" ht="31.5" customHeight="1" x14ac:dyDescent="0.2">
      <c r="A1" s="292" t="s">
        <v>90</v>
      </c>
      <c r="B1" s="292"/>
      <c r="C1" s="292"/>
      <c r="D1" s="292"/>
      <c r="E1" s="292"/>
      <c r="F1" s="292"/>
      <c r="G1" s="292"/>
      <c r="H1" s="292"/>
      <c r="I1" s="292"/>
    </row>
    <row r="2" spans="1:26" ht="40.5" customHeight="1" x14ac:dyDescent="0.3">
      <c r="A2" s="305" t="s">
        <v>179</v>
      </c>
      <c r="B2" s="305"/>
      <c r="C2" s="305"/>
      <c r="D2" s="305"/>
      <c r="E2" s="305"/>
      <c r="F2" s="305"/>
      <c r="G2" s="305"/>
      <c r="H2" s="305"/>
      <c r="I2" s="305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35.25" customHeight="1" x14ac:dyDescent="0.2">
      <c r="A3" s="306" t="s">
        <v>180</v>
      </c>
      <c r="B3" s="306"/>
      <c r="C3" s="306"/>
      <c r="D3" s="306"/>
      <c r="E3" s="306"/>
      <c r="F3" s="306"/>
      <c r="G3" s="306"/>
      <c r="H3" s="306"/>
      <c r="I3" s="306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2.75" customHeight="1" x14ac:dyDescent="0.2">
      <c r="A4" s="307" t="s">
        <v>107</v>
      </c>
      <c r="B4" s="307" t="s">
        <v>91</v>
      </c>
      <c r="C4" s="307" t="s">
        <v>109</v>
      </c>
      <c r="D4" s="307" t="s">
        <v>110</v>
      </c>
      <c r="E4" s="307" t="s">
        <v>92</v>
      </c>
      <c r="F4" s="307" t="s">
        <v>111</v>
      </c>
      <c r="G4" s="308" t="s">
        <v>181</v>
      </c>
      <c r="H4" s="309" t="s">
        <v>113</v>
      </c>
      <c r="I4" s="309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2.75" customHeight="1" x14ac:dyDescent="0.2">
      <c r="A5" s="307"/>
      <c r="B5" s="307"/>
      <c r="C5" s="307"/>
      <c r="D5" s="307"/>
      <c r="E5" s="307"/>
      <c r="F5" s="307"/>
      <c r="G5" s="308"/>
      <c r="H5" s="309"/>
      <c r="I5" s="309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42" customHeight="1" x14ac:dyDescent="0.2">
      <c r="A6" s="307"/>
      <c r="B6" s="307"/>
      <c r="C6" s="307"/>
      <c r="D6" s="307"/>
      <c r="E6" s="307"/>
      <c r="F6" s="307"/>
      <c r="G6" s="308"/>
      <c r="H6" s="106" t="s">
        <v>182</v>
      </c>
      <c r="I6" s="107" t="s">
        <v>183</v>
      </c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.75" customHeight="1" x14ac:dyDescent="0.2">
      <c r="A7" s="105">
        <v>1</v>
      </c>
      <c r="B7" s="302">
        <v>1</v>
      </c>
      <c r="C7" s="303" t="s">
        <v>184</v>
      </c>
      <c r="D7" s="303" t="s">
        <v>119</v>
      </c>
      <c r="E7" s="108">
        <v>6</v>
      </c>
      <c r="F7" s="303">
        <v>8</v>
      </c>
      <c r="G7" s="303">
        <v>20</v>
      </c>
      <c r="H7" s="109">
        <v>3250.5</v>
      </c>
      <c r="I7" s="110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5.75" customHeight="1" x14ac:dyDescent="0.2">
      <c r="A8" s="105">
        <v>2</v>
      </c>
      <c r="B8" s="302"/>
      <c r="C8" s="303"/>
      <c r="D8" s="303"/>
      <c r="E8" s="81">
        <v>9</v>
      </c>
      <c r="F8" s="303"/>
      <c r="G8" s="303"/>
      <c r="H8" s="111">
        <v>3362.7</v>
      </c>
      <c r="I8" s="112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5.75" customHeight="1" x14ac:dyDescent="0.2">
      <c r="A9" s="105">
        <v>3</v>
      </c>
      <c r="B9" s="302"/>
      <c r="C9" s="303"/>
      <c r="D9" s="303"/>
      <c r="E9" s="81">
        <v>12</v>
      </c>
      <c r="F9" s="303"/>
      <c r="G9" s="303"/>
      <c r="H9" s="111">
        <v>3474.9</v>
      </c>
      <c r="I9" s="112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3.5" customHeight="1" x14ac:dyDescent="0.2">
      <c r="A10" s="105">
        <v>4</v>
      </c>
      <c r="B10" s="302"/>
      <c r="C10" s="303"/>
      <c r="D10" s="303"/>
      <c r="E10" s="81">
        <v>18</v>
      </c>
      <c r="F10" s="303"/>
      <c r="G10" s="303"/>
      <c r="H10" s="111">
        <v>3947.9</v>
      </c>
      <c r="I10" s="112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 x14ac:dyDescent="0.2">
      <c r="A11" s="105">
        <v>5</v>
      </c>
      <c r="B11" s="302"/>
      <c r="C11" s="303"/>
      <c r="D11" s="303"/>
      <c r="E11" s="81">
        <v>24</v>
      </c>
      <c r="F11" s="303"/>
      <c r="G11" s="303"/>
      <c r="H11" s="111">
        <v>4208.6000000000004</v>
      </c>
      <c r="I11" s="112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5.75" customHeight="1" x14ac:dyDescent="0.2">
      <c r="A12" s="105">
        <v>6</v>
      </c>
      <c r="B12" s="302"/>
      <c r="C12" s="303"/>
      <c r="D12" s="303"/>
      <c r="E12" s="81">
        <v>30</v>
      </c>
      <c r="F12" s="303"/>
      <c r="G12" s="303"/>
      <c r="H12" s="111">
        <v>5778.3</v>
      </c>
      <c r="I12" s="112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3.5" customHeight="1" x14ac:dyDescent="0.2">
      <c r="A13" s="105">
        <v>7</v>
      </c>
      <c r="B13" s="302"/>
      <c r="C13" s="303"/>
      <c r="D13" s="303"/>
      <c r="E13" s="74">
        <v>36</v>
      </c>
      <c r="F13" s="303"/>
      <c r="G13" s="303"/>
      <c r="H13" s="113">
        <v>5834.4</v>
      </c>
      <c r="I13" s="11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5.75" customHeight="1" x14ac:dyDescent="0.2">
      <c r="A14" s="105">
        <v>8</v>
      </c>
      <c r="B14" s="302">
        <v>2</v>
      </c>
      <c r="C14" s="303" t="s">
        <v>185</v>
      </c>
      <c r="D14" s="303" t="s">
        <v>119</v>
      </c>
      <c r="E14" s="108">
        <v>6</v>
      </c>
      <c r="F14" s="303">
        <v>8</v>
      </c>
      <c r="G14" s="303">
        <v>20</v>
      </c>
      <c r="H14" s="109">
        <v>5043.5</v>
      </c>
      <c r="I14" s="11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.75" customHeight="1" x14ac:dyDescent="0.2">
      <c r="A15" s="105">
        <v>9</v>
      </c>
      <c r="B15" s="302"/>
      <c r="C15" s="303"/>
      <c r="D15" s="303"/>
      <c r="E15" s="81">
        <v>9</v>
      </c>
      <c r="F15" s="303"/>
      <c r="G15" s="303"/>
      <c r="H15" s="111">
        <v>5097.3999999999996</v>
      </c>
      <c r="I15" s="112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.75" customHeight="1" x14ac:dyDescent="0.2">
      <c r="A16" s="105">
        <v>10</v>
      </c>
      <c r="B16" s="302"/>
      <c r="C16" s="303"/>
      <c r="D16" s="303"/>
      <c r="E16" s="81">
        <v>12</v>
      </c>
      <c r="F16" s="303"/>
      <c r="G16" s="303"/>
      <c r="H16" s="111">
        <v>5152.3999999999996</v>
      </c>
      <c r="I16" s="112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3.5" customHeight="1" x14ac:dyDescent="0.2">
      <c r="A17" s="105">
        <v>11</v>
      </c>
      <c r="B17" s="302"/>
      <c r="C17" s="303"/>
      <c r="D17" s="303"/>
      <c r="E17" s="81">
        <v>18</v>
      </c>
      <c r="F17" s="303"/>
      <c r="G17" s="303"/>
      <c r="H17" s="111">
        <v>5865.2</v>
      </c>
      <c r="I17" s="112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5.75" customHeight="1" x14ac:dyDescent="0.2">
      <c r="A18" s="105">
        <v>12</v>
      </c>
      <c r="B18" s="302"/>
      <c r="C18" s="303"/>
      <c r="D18" s="303"/>
      <c r="E18" s="81">
        <v>24</v>
      </c>
      <c r="F18" s="303"/>
      <c r="G18" s="303"/>
      <c r="H18" s="111">
        <v>6062.1</v>
      </c>
      <c r="I18" s="112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 x14ac:dyDescent="0.2">
      <c r="A19" s="105">
        <v>13</v>
      </c>
      <c r="B19" s="302"/>
      <c r="C19" s="303"/>
      <c r="D19" s="303"/>
      <c r="E19" s="81">
        <v>30</v>
      </c>
      <c r="F19" s="303"/>
      <c r="G19" s="303"/>
      <c r="H19" s="111">
        <v>6981.7</v>
      </c>
      <c r="I19" s="112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3.5" customHeight="1" x14ac:dyDescent="0.2">
      <c r="A20" s="105">
        <v>14</v>
      </c>
      <c r="B20" s="302"/>
      <c r="C20" s="303"/>
      <c r="D20" s="303"/>
      <c r="E20" s="74">
        <v>36</v>
      </c>
      <c r="F20" s="303"/>
      <c r="G20" s="303"/>
      <c r="H20" s="113">
        <v>7234.7</v>
      </c>
      <c r="I20" s="11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 x14ac:dyDescent="0.2">
      <c r="A21" s="105">
        <v>15</v>
      </c>
      <c r="B21" s="302">
        <v>4</v>
      </c>
      <c r="C21" s="303" t="s">
        <v>185</v>
      </c>
      <c r="D21" s="303" t="s">
        <v>121</v>
      </c>
      <c r="E21" s="108">
        <v>6</v>
      </c>
      <c r="F21" s="303">
        <v>4</v>
      </c>
      <c r="G21" s="303">
        <v>20</v>
      </c>
      <c r="H21" s="115">
        <v>0</v>
      </c>
      <c r="I21" s="116">
        <v>6507.6</v>
      </c>
      <c r="J21" s="104"/>
      <c r="K21" s="104"/>
      <c r="L21" s="104"/>
      <c r="M21" s="104"/>
      <c r="N21" s="104"/>
      <c r="W21" s="104"/>
      <c r="X21" s="104"/>
      <c r="Y21" s="104"/>
      <c r="Z21" s="104"/>
    </row>
    <row r="22" spans="1:26" ht="15.75" customHeight="1" x14ac:dyDescent="0.2">
      <c r="A22" s="105">
        <v>16</v>
      </c>
      <c r="B22" s="302"/>
      <c r="C22" s="303"/>
      <c r="D22" s="303"/>
      <c r="E22" s="81">
        <v>9</v>
      </c>
      <c r="F22" s="303"/>
      <c r="G22" s="303"/>
      <c r="H22" s="117">
        <v>0</v>
      </c>
      <c r="I22" s="118">
        <v>6629.7</v>
      </c>
      <c r="J22" s="104"/>
      <c r="K22" s="104"/>
      <c r="L22" s="104"/>
      <c r="M22" s="104"/>
      <c r="N22" s="104"/>
      <c r="W22" s="104"/>
      <c r="X22" s="104"/>
      <c r="Y22" s="104"/>
      <c r="Z22" s="104"/>
    </row>
    <row r="23" spans="1:26" ht="15.75" customHeight="1" x14ac:dyDescent="0.2">
      <c r="A23" s="105">
        <v>17</v>
      </c>
      <c r="B23" s="302"/>
      <c r="C23" s="303"/>
      <c r="D23" s="303"/>
      <c r="E23" s="74">
        <v>12</v>
      </c>
      <c r="F23" s="303"/>
      <c r="G23" s="303"/>
      <c r="H23" s="119">
        <v>0</v>
      </c>
      <c r="I23" s="120">
        <v>6754</v>
      </c>
      <c r="J23" s="104"/>
      <c r="K23" s="104"/>
      <c r="L23" s="104"/>
      <c r="M23" s="104"/>
      <c r="N23" s="104"/>
      <c r="W23" s="104"/>
      <c r="X23" s="104"/>
      <c r="Y23" s="104"/>
      <c r="Z23" s="104"/>
    </row>
    <row r="24" spans="1:26" ht="13.5" customHeight="1" x14ac:dyDescent="0.2">
      <c r="A24" s="105">
        <v>18</v>
      </c>
      <c r="B24" s="302">
        <v>3.2</v>
      </c>
      <c r="C24" s="303" t="s">
        <v>186</v>
      </c>
      <c r="D24" s="303" t="s">
        <v>119</v>
      </c>
      <c r="E24" s="108">
        <v>6</v>
      </c>
      <c r="F24" s="303">
        <v>8</v>
      </c>
      <c r="G24" s="303">
        <v>20</v>
      </c>
      <c r="H24" s="109">
        <v>5778.3</v>
      </c>
      <c r="I24" s="110"/>
      <c r="J24" s="104"/>
      <c r="K24" s="104"/>
      <c r="L24" s="104"/>
      <c r="M24" s="104"/>
      <c r="N24" s="104"/>
      <c r="W24" s="104"/>
      <c r="X24" s="104"/>
      <c r="Y24" s="104"/>
      <c r="Z24" s="104"/>
    </row>
    <row r="25" spans="1:26" ht="15.75" customHeight="1" x14ac:dyDescent="0.2">
      <c r="A25" s="105">
        <v>19</v>
      </c>
      <c r="B25" s="302"/>
      <c r="C25" s="303"/>
      <c r="D25" s="303"/>
      <c r="E25" s="81">
        <v>9</v>
      </c>
      <c r="F25" s="303"/>
      <c r="G25" s="303"/>
      <c r="H25" s="111">
        <v>5853.1</v>
      </c>
      <c r="I25" s="112"/>
      <c r="J25" s="104"/>
      <c r="K25" s="104"/>
      <c r="L25" s="104"/>
      <c r="M25" s="104"/>
      <c r="N25" s="104"/>
      <c r="W25" s="104"/>
      <c r="X25" s="104"/>
      <c r="Y25" s="104"/>
      <c r="Z25" s="104"/>
    </row>
    <row r="26" spans="1:26" ht="15.75" customHeight="1" x14ac:dyDescent="0.2">
      <c r="A26" s="105">
        <v>20</v>
      </c>
      <c r="B26" s="302"/>
      <c r="C26" s="303"/>
      <c r="D26" s="303"/>
      <c r="E26" s="81">
        <v>12</v>
      </c>
      <c r="F26" s="303"/>
      <c r="G26" s="303"/>
      <c r="H26" s="111">
        <v>6205.1</v>
      </c>
      <c r="I26" s="112"/>
      <c r="J26" s="104"/>
      <c r="K26" s="104"/>
      <c r="L26" s="104"/>
      <c r="M26" s="104"/>
      <c r="N26" s="104"/>
      <c r="W26" s="104"/>
      <c r="X26" s="104"/>
      <c r="Y26" s="104"/>
      <c r="Z26" s="104"/>
    </row>
    <row r="27" spans="1:26" ht="13.5" customHeight="1" x14ac:dyDescent="0.2">
      <c r="A27" s="105">
        <v>21</v>
      </c>
      <c r="B27" s="302"/>
      <c r="C27" s="303"/>
      <c r="D27" s="303"/>
      <c r="E27" s="81">
        <v>18</v>
      </c>
      <c r="F27" s="303"/>
      <c r="G27" s="303"/>
      <c r="H27" s="111">
        <v>6724.3</v>
      </c>
      <c r="I27" s="112"/>
      <c r="J27" s="104"/>
      <c r="K27" s="104"/>
      <c r="L27" s="104"/>
      <c r="M27" s="104"/>
      <c r="N27" s="104"/>
      <c r="W27" s="104"/>
      <c r="X27" s="104"/>
      <c r="Y27" s="104"/>
      <c r="Z27" s="104"/>
    </row>
    <row r="28" spans="1:26" ht="15.75" customHeight="1" x14ac:dyDescent="0.2">
      <c r="A28" s="105">
        <v>22</v>
      </c>
      <c r="B28" s="302"/>
      <c r="C28" s="303"/>
      <c r="D28" s="303"/>
      <c r="E28" s="81">
        <v>24</v>
      </c>
      <c r="F28" s="303"/>
      <c r="G28" s="303"/>
      <c r="H28" s="111">
        <v>6872.8</v>
      </c>
      <c r="I28" s="112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3.5" customHeight="1" x14ac:dyDescent="0.2">
      <c r="A29" s="105">
        <v>23</v>
      </c>
      <c r="B29" s="302"/>
      <c r="C29" s="303"/>
      <c r="D29" s="303"/>
      <c r="E29" s="81">
        <v>30</v>
      </c>
      <c r="F29" s="303"/>
      <c r="G29" s="303"/>
      <c r="H29" s="111">
        <v>8935.2999999999993</v>
      </c>
      <c r="I29" s="112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3.5" customHeight="1" x14ac:dyDescent="0.2">
      <c r="A30" s="105">
        <v>24</v>
      </c>
      <c r="B30" s="302"/>
      <c r="C30" s="303"/>
      <c r="D30" s="303"/>
      <c r="E30" s="74">
        <v>36</v>
      </c>
      <c r="F30" s="303"/>
      <c r="G30" s="303"/>
      <c r="H30" s="113">
        <v>10029.799999999999</v>
      </c>
      <c r="I30" s="11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 x14ac:dyDescent="0.2">
      <c r="A31" s="105">
        <v>25</v>
      </c>
      <c r="B31" s="302">
        <v>5</v>
      </c>
      <c r="C31" s="303" t="s">
        <v>187</v>
      </c>
      <c r="D31" s="303" t="s">
        <v>119</v>
      </c>
      <c r="E31" s="108">
        <v>6</v>
      </c>
      <c r="F31" s="303">
        <v>8</v>
      </c>
      <c r="G31" s="303">
        <v>20</v>
      </c>
      <c r="H31" s="109">
        <v>7690.1</v>
      </c>
      <c r="I31" s="121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 x14ac:dyDescent="0.2">
      <c r="A32" s="105">
        <v>26</v>
      </c>
      <c r="B32" s="302"/>
      <c r="C32" s="303"/>
      <c r="D32" s="303"/>
      <c r="E32" s="81">
        <v>9</v>
      </c>
      <c r="F32" s="303"/>
      <c r="G32" s="303"/>
      <c r="H32" s="111">
        <v>8173</v>
      </c>
      <c r="I32" s="122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 x14ac:dyDescent="0.2">
      <c r="A33" s="105">
        <v>27</v>
      </c>
      <c r="B33" s="302"/>
      <c r="C33" s="303"/>
      <c r="D33" s="303"/>
      <c r="E33" s="81">
        <v>12</v>
      </c>
      <c r="F33" s="303"/>
      <c r="G33" s="303"/>
      <c r="H33" s="111">
        <v>8285.2000000000007</v>
      </c>
      <c r="I33" s="122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3.5" customHeight="1" x14ac:dyDescent="0.2">
      <c r="A34" s="105">
        <v>28</v>
      </c>
      <c r="B34" s="302"/>
      <c r="C34" s="303"/>
      <c r="D34" s="303"/>
      <c r="E34" s="81">
        <v>18</v>
      </c>
      <c r="F34" s="303"/>
      <c r="G34" s="303"/>
      <c r="H34" s="111">
        <v>9242.2000000000007</v>
      </c>
      <c r="I34" s="122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 x14ac:dyDescent="0.2">
      <c r="A35" s="105">
        <v>29</v>
      </c>
      <c r="B35" s="302"/>
      <c r="C35" s="303"/>
      <c r="D35" s="303"/>
      <c r="E35" s="81">
        <v>24</v>
      </c>
      <c r="F35" s="303"/>
      <c r="G35" s="303"/>
      <c r="H35" s="111">
        <v>9343.4</v>
      </c>
      <c r="I35" s="122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 x14ac:dyDescent="0.2">
      <c r="A36" s="105">
        <v>30</v>
      </c>
      <c r="B36" s="302"/>
      <c r="C36" s="303"/>
      <c r="D36" s="303"/>
      <c r="E36" s="81">
        <v>30</v>
      </c>
      <c r="F36" s="303"/>
      <c r="G36" s="303"/>
      <c r="H36" s="111">
        <v>12784.2</v>
      </c>
      <c r="I36" s="122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3.5" customHeight="1" x14ac:dyDescent="0.2">
      <c r="A37" s="105">
        <v>31</v>
      </c>
      <c r="B37" s="302"/>
      <c r="C37" s="303"/>
      <c r="D37" s="303"/>
      <c r="E37" s="74">
        <v>36</v>
      </c>
      <c r="F37" s="303"/>
      <c r="G37" s="303"/>
      <c r="H37" s="113">
        <v>13361.7</v>
      </c>
      <c r="I37" s="123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 x14ac:dyDescent="0.2">
      <c r="A38" s="105">
        <v>32</v>
      </c>
      <c r="B38" s="302">
        <v>10</v>
      </c>
      <c r="C38" s="303" t="s">
        <v>187</v>
      </c>
      <c r="D38" s="303" t="s">
        <v>121</v>
      </c>
      <c r="E38" s="108">
        <v>6</v>
      </c>
      <c r="F38" s="303">
        <v>4</v>
      </c>
      <c r="G38" s="304">
        <v>20</v>
      </c>
      <c r="H38" s="115"/>
      <c r="I38" s="116">
        <v>12078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 x14ac:dyDescent="0.2">
      <c r="A39" s="105">
        <v>33</v>
      </c>
      <c r="B39" s="302"/>
      <c r="C39" s="303"/>
      <c r="D39" s="303"/>
      <c r="E39" s="81">
        <v>9</v>
      </c>
      <c r="F39" s="303"/>
      <c r="G39" s="304"/>
      <c r="H39" s="117"/>
      <c r="I39" s="118">
        <v>12169.3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 x14ac:dyDescent="0.2">
      <c r="A40" s="105">
        <v>34</v>
      </c>
      <c r="B40" s="302"/>
      <c r="C40" s="303"/>
      <c r="D40" s="303"/>
      <c r="E40" s="81">
        <v>12</v>
      </c>
      <c r="F40" s="303"/>
      <c r="G40" s="304"/>
      <c r="H40" s="117"/>
      <c r="I40" s="118">
        <v>12299.1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3.5" customHeight="1" x14ac:dyDescent="0.2">
      <c r="A41" s="105">
        <v>35</v>
      </c>
      <c r="B41" s="302"/>
      <c r="C41" s="303"/>
      <c r="D41" s="303"/>
      <c r="E41" s="74">
        <v>15</v>
      </c>
      <c r="F41" s="303"/>
      <c r="G41" s="304"/>
      <c r="H41" s="119"/>
      <c r="I41" s="120">
        <v>13666.4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 x14ac:dyDescent="0.2"/>
    <row r="43" spans="1:26" ht="15.75" customHeight="1" x14ac:dyDescent="0.2"/>
    <row r="44" spans="1:26" ht="13.5" customHeight="1" x14ac:dyDescent="0.2"/>
    <row r="45" spans="1:26" ht="15.75" customHeight="1" x14ac:dyDescent="0.2"/>
    <row r="46" spans="1:26" ht="15.75" customHeight="1" x14ac:dyDescent="0.2"/>
    <row r="47" spans="1:26" ht="13.5" customHeight="1" x14ac:dyDescent="0.2"/>
    <row r="48" spans="1:26" ht="15.75" customHeight="1" x14ac:dyDescent="0.2"/>
    <row r="49" ht="13.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41"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I5"/>
    <mergeCell ref="B7:B13"/>
    <mergeCell ref="C7:C13"/>
    <mergeCell ref="D7:D13"/>
    <mergeCell ref="F7:F13"/>
    <mergeCell ref="G7:G13"/>
    <mergeCell ref="B14:B20"/>
    <mergeCell ref="C14:C20"/>
    <mergeCell ref="D14:D20"/>
    <mergeCell ref="F14:F20"/>
    <mergeCell ref="G14:G20"/>
    <mergeCell ref="B21:B23"/>
    <mergeCell ref="C21:C23"/>
    <mergeCell ref="D21:D23"/>
    <mergeCell ref="F21:F23"/>
    <mergeCell ref="G21:G23"/>
    <mergeCell ref="B24:B30"/>
    <mergeCell ref="C24:C30"/>
    <mergeCell ref="D24:D30"/>
    <mergeCell ref="F24:F30"/>
    <mergeCell ref="G24:G30"/>
    <mergeCell ref="B31:B37"/>
    <mergeCell ref="C31:C37"/>
    <mergeCell ref="D31:D37"/>
    <mergeCell ref="F31:F37"/>
    <mergeCell ref="G31:G37"/>
    <mergeCell ref="B38:B41"/>
    <mergeCell ref="C38:C41"/>
    <mergeCell ref="D38:D41"/>
    <mergeCell ref="F38:F41"/>
    <mergeCell ref="G38:G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zoomScaleNormal="100" workbookViewId="0">
      <selection activeCell="A2" sqref="A2:J2"/>
    </sheetView>
  </sheetViews>
  <sheetFormatPr defaultRowHeight="12.75" x14ac:dyDescent="0.2"/>
  <cols>
    <col min="1" max="1" width="10" style="80" customWidth="1"/>
    <col min="2" max="2" width="12.85546875" style="80" customWidth="1"/>
    <col min="3" max="3" width="10.85546875" style="80" customWidth="1"/>
    <col min="4" max="4" width="12.85546875" style="80" customWidth="1"/>
    <col min="5" max="5" width="9" style="80" customWidth="1"/>
    <col min="6" max="6" width="12.85546875" style="80" customWidth="1"/>
    <col min="7" max="7" width="9" style="80" customWidth="1"/>
    <col min="8" max="8" width="12.85546875" style="80" customWidth="1"/>
    <col min="9" max="9" width="9" style="80" customWidth="1"/>
    <col min="10" max="10" width="7.140625" style="80" customWidth="1"/>
    <col min="11" max="20" width="9.140625" style="80" customWidth="1"/>
    <col min="21" max="1025" width="17.28515625" style="80" customWidth="1"/>
  </cols>
  <sheetData>
    <row r="1" spans="1:26" ht="30" customHeight="1" x14ac:dyDescent="0.2">
      <c r="A1" s="292" t="s">
        <v>90</v>
      </c>
      <c r="B1" s="292"/>
      <c r="C1" s="292"/>
      <c r="D1" s="292"/>
      <c r="E1" s="292"/>
      <c r="F1" s="292"/>
      <c r="G1" s="292"/>
      <c r="H1" s="292"/>
      <c r="I1" s="292"/>
      <c r="J1" s="292"/>
      <c r="K1" s="1"/>
      <c r="L1" s="1"/>
    </row>
    <row r="2" spans="1:26" ht="19.5" customHeight="1" x14ac:dyDescent="0.2">
      <c r="A2" s="315" t="s">
        <v>188</v>
      </c>
      <c r="B2" s="315"/>
      <c r="C2" s="315"/>
      <c r="D2" s="315"/>
      <c r="E2" s="315"/>
      <c r="F2" s="315"/>
      <c r="G2" s="315"/>
      <c r="H2" s="315"/>
      <c r="I2" s="315"/>
      <c r="J2" s="315"/>
      <c r="K2" s="1"/>
      <c r="L2" s="1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7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"/>
      <c r="K3" s="1"/>
      <c r="L3" s="1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316" t="s">
        <v>189</v>
      </c>
      <c r="B4" s="316"/>
      <c r="C4" s="316"/>
      <c r="D4" s="316"/>
      <c r="E4" s="316"/>
      <c r="F4" s="316"/>
      <c r="G4" s="316"/>
      <c r="H4" s="316"/>
      <c r="I4" s="316"/>
      <c r="J4" s="316"/>
      <c r="K4" s="1"/>
      <c r="L4" s="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75" customHeight="1" x14ac:dyDescent="0.2">
      <c r="A5" s="317" t="s">
        <v>96</v>
      </c>
      <c r="B5" s="317" t="s">
        <v>190</v>
      </c>
      <c r="C5" s="317"/>
      <c r="D5" s="317" t="s">
        <v>191</v>
      </c>
      <c r="E5" s="317"/>
      <c r="F5" s="318" t="s">
        <v>192</v>
      </c>
      <c r="G5" s="318"/>
      <c r="H5" s="314" t="s">
        <v>193</v>
      </c>
      <c r="I5" s="314"/>
      <c r="J5" s="314"/>
      <c r="K5" s="1"/>
      <c r="L5" s="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9.5" customHeight="1" x14ac:dyDescent="0.2">
      <c r="A6" s="317"/>
      <c r="B6" s="125" t="s">
        <v>194</v>
      </c>
      <c r="C6" s="125" t="s">
        <v>98</v>
      </c>
      <c r="D6" s="125" t="s">
        <v>194</v>
      </c>
      <c r="E6" s="125" t="s">
        <v>98</v>
      </c>
      <c r="F6" s="125" t="s">
        <v>194</v>
      </c>
      <c r="G6" s="89" t="s">
        <v>98</v>
      </c>
      <c r="H6" s="125" t="s">
        <v>194</v>
      </c>
      <c r="I6" s="314" t="s">
        <v>98</v>
      </c>
      <c r="J6" s="314"/>
      <c r="K6" s="1"/>
      <c r="L6" s="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125">
        <v>0.5</v>
      </c>
      <c r="B7" s="126">
        <v>9.8000000000000007</v>
      </c>
      <c r="C7" s="127"/>
      <c r="D7" s="126">
        <v>14.3</v>
      </c>
      <c r="E7" s="127"/>
      <c r="F7" s="126">
        <v>18.8</v>
      </c>
      <c r="G7" s="128"/>
      <c r="H7" s="125">
        <v>23.8</v>
      </c>
      <c r="I7" s="312"/>
      <c r="J7" s="312"/>
      <c r="K7" s="1"/>
      <c r="L7" s="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126">
        <v>1</v>
      </c>
      <c r="B8" s="126">
        <v>12.3</v>
      </c>
      <c r="C8" s="127"/>
      <c r="D8" s="126">
        <v>17.399999999999999</v>
      </c>
      <c r="E8" s="127"/>
      <c r="F8" s="126">
        <v>24.2</v>
      </c>
      <c r="G8" s="128"/>
      <c r="H8" s="125">
        <v>27.6</v>
      </c>
      <c r="I8" s="312"/>
      <c r="J8" s="312"/>
      <c r="K8" s="1"/>
      <c r="L8" s="1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126">
        <v>2</v>
      </c>
      <c r="B9" s="126">
        <v>24</v>
      </c>
      <c r="C9" s="127"/>
      <c r="D9" s="126">
        <v>30.9</v>
      </c>
      <c r="E9" s="127"/>
      <c r="F9" s="126">
        <v>37.799999999999997</v>
      </c>
      <c r="G9" s="128"/>
      <c r="H9" s="125">
        <v>44.7</v>
      </c>
      <c r="I9" s="312"/>
      <c r="J9" s="312"/>
      <c r="K9" s="1"/>
      <c r="L9" s="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126">
        <v>3</v>
      </c>
      <c r="B10" s="126">
        <v>27</v>
      </c>
      <c r="C10" s="127"/>
      <c r="D10" s="126">
        <v>38.1</v>
      </c>
      <c r="E10" s="127"/>
      <c r="F10" s="126">
        <v>49.2</v>
      </c>
      <c r="G10" s="128"/>
      <c r="H10" s="125">
        <v>60.3</v>
      </c>
      <c r="I10" s="312"/>
      <c r="J10" s="312"/>
      <c r="K10" s="1"/>
      <c r="L10" s="1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126">
        <v>5</v>
      </c>
      <c r="B11" s="126">
        <v>39.5</v>
      </c>
      <c r="C11" s="127"/>
      <c r="D11" s="126">
        <v>56.3</v>
      </c>
      <c r="E11" s="127"/>
      <c r="F11" s="126">
        <v>73.099999999999994</v>
      </c>
      <c r="G11" s="128"/>
      <c r="H11" s="125">
        <v>89.9</v>
      </c>
      <c r="I11" s="312"/>
      <c r="J11" s="312"/>
      <c r="K11" s="1"/>
      <c r="L11" s="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126">
        <v>10</v>
      </c>
      <c r="B12" s="126">
        <v>82</v>
      </c>
      <c r="C12" s="127"/>
      <c r="D12" s="126">
        <v>140.19999999999999</v>
      </c>
      <c r="E12" s="127"/>
      <c r="F12" s="126">
        <v>198.4</v>
      </c>
      <c r="G12" s="128"/>
      <c r="H12" s="125">
        <v>256.60000000000002</v>
      </c>
      <c r="I12" s="312"/>
      <c r="J12" s="312"/>
      <c r="K12" s="1"/>
      <c r="L12" s="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126">
        <v>20</v>
      </c>
      <c r="B13" s="126"/>
      <c r="C13" s="127"/>
      <c r="D13" s="129"/>
      <c r="E13" s="128"/>
      <c r="F13" s="130"/>
      <c r="G13" s="128"/>
      <c r="H13" s="125"/>
      <c r="I13" s="312"/>
      <c r="J13" s="312"/>
      <c r="K13" s="1"/>
      <c r="L13" s="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131"/>
      <c r="B14" s="131"/>
      <c r="C14" s="131"/>
      <c r="D14" s="131"/>
      <c r="E14" s="131"/>
      <c r="F14" s="131"/>
      <c r="G14" s="131"/>
      <c r="H14" s="131"/>
      <c r="I14" s="131"/>
      <c r="J14" s="132"/>
      <c r="K14" s="1"/>
      <c r="L14" s="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313" t="s">
        <v>195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1"/>
      <c r="L15" s="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314" t="s">
        <v>196</v>
      </c>
      <c r="B16" s="314" t="s">
        <v>190</v>
      </c>
      <c r="C16" s="314"/>
      <c r="D16" s="314" t="s">
        <v>191</v>
      </c>
      <c r="E16" s="314"/>
      <c r="F16" s="289" t="s">
        <v>192</v>
      </c>
      <c r="G16" s="289"/>
      <c r="H16" s="314" t="s">
        <v>193</v>
      </c>
      <c r="I16" s="314"/>
      <c r="J16" s="314"/>
      <c r="K16" s="1"/>
      <c r="L16" s="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314"/>
      <c r="B17" s="125" t="s">
        <v>194</v>
      </c>
      <c r="C17" s="125" t="s">
        <v>98</v>
      </c>
      <c r="D17" s="125" t="s">
        <v>194</v>
      </c>
      <c r="E17" s="125" t="s">
        <v>98</v>
      </c>
      <c r="F17" s="125" t="s">
        <v>194</v>
      </c>
      <c r="G17" s="89" t="s">
        <v>98</v>
      </c>
      <c r="H17" s="125" t="s">
        <v>194</v>
      </c>
      <c r="I17" s="314" t="s">
        <v>98</v>
      </c>
      <c r="J17" s="314"/>
      <c r="K17" s="1"/>
      <c r="L17" s="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125">
        <v>0.5</v>
      </c>
      <c r="B18" s="126">
        <v>23.8</v>
      </c>
      <c r="C18" s="127"/>
      <c r="D18" s="126">
        <v>28.3</v>
      </c>
      <c r="E18" s="127"/>
      <c r="F18" s="126">
        <v>32.799999999999997</v>
      </c>
      <c r="G18" s="128"/>
      <c r="H18" s="125">
        <v>37.799999999999997</v>
      </c>
      <c r="I18" s="312"/>
      <c r="J18" s="312"/>
      <c r="K18" s="1"/>
      <c r="L18" s="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126">
        <v>1</v>
      </c>
      <c r="B19" s="126">
        <v>31.3</v>
      </c>
      <c r="C19" s="127"/>
      <c r="D19" s="126">
        <v>36.4</v>
      </c>
      <c r="E19" s="127"/>
      <c r="F19" s="126">
        <v>43.2</v>
      </c>
      <c r="G19" s="128"/>
      <c r="H19" s="126">
        <v>46.6</v>
      </c>
      <c r="I19" s="312"/>
      <c r="J19" s="312"/>
      <c r="K19" s="1"/>
      <c r="L19" s="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126">
        <v>2</v>
      </c>
      <c r="B20" s="126">
        <v>53</v>
      </c>
      <c r="C20" s="127"/>
      <c r="D20" s="126">
        <v>60</v>
      </c>
      <c r="E20" s="127"/>
      <c r="F20" s="126">
        <v>66.8</v>
      </c>
      <c r="G20" s="128"/>
      <c r="H20" s="126">
        <v>73.7</v>
      </c>
      <c r="I20" s="312"/>
      <c r="J20" s="312"/>
      <c r="K20" s="1"/>
      <c r="L20" s="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126">
        <v>3</v>
      </c>
      <c r="B21" s="126">
        <v>67</v>
      </c>
      <c r="C21" s="127"/>
      <c r="D21" s="126">
        <v>78</v>
      </c>
      <c r="E21" s="127"/>
      <c r="F21" s="126">
        <v>89.2</v>
      </c>
      <c r="G21" s="128"/>
      <c r="H21" s="126">
        <v>100</v>
      </c>
      <c r="I21" s="312"/>
      <c r="J21" s="312"/>
      <c r="K21" s="1"/>
      <c r="L21" s="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133">
        <v>5</v>
      </c>
      <c r="B22" s="133">
        <v>104.5</v>
      </c>
      <c r="C22" s="134"/>
      <c r="D22" s="133">
        <v>121.3</v>
      </c>
      <c r="E22" s="134"/>
      <c r="F22" s="133">
        <v>138</v>
      </c>
      <c r="G22" s="135"/>
      <c r="H22" s="126">
        <v>155</v>
      </c>
      <c r="I22" s="312"/>
      <c r="J22" s="312"/>
      <c r="K22" s="1"/>
      <c r="L22" s="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126">
        <v>10</v>
      </c>
      <c r="B23" s="126">
        <v>185</v>
      </c>
      <c r="C23" s="127"/>
      <c r="D23" s="126">
        <v>143.19999999999999</v>
      </c>
      <c r="E23" s="127"/>
      <c r="F23" s="126">
        <v>301.39999999999998</v>
      </c>
      <c r="G23" s="128"/>
      <c r="H23" s="126">
        <v>359.6</v>
      </c>
      <c r="I23" s="312"/>
      <c r="J23" s="312"/>
      <c r="K23" s="1"/>
      <c r="L23" s="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126">
        <v>20</v>
      </c>
      <c r="B24" s="130"/>
      <c r="C24" s="127"/>
      <c r="D24" s="126"/>
      <c r="E24" s="127"/>
      <c r="F24" s="126"/>
      <c r="G24" s="128"/>
      <c r="H24" s="126"/>
      <c r="I24" s="312"/>
      <c r="J24" s="312"/>
      <c r="K24" s="1"/>
      <c r="L24" s="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136"/>
      <c r="B25" s="136"/>
      <c r="C25" s="136"/>
      <c r="D25" s="136"/>
      <c r="E25" s="136"/>
      <c r="F25" s="136"/>
      <c r="G25" s="136"/>
      <c r="H25" s="136"/>
      <c r="I25" s="136"/>
      <c r="J25" s="137"/>
      <c r="K25" s="1"/>
      <c r="L25" s="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313" t="s">
        <v>197</v>
      </c>
      <c r="B26" s="313"/>
      <c r="C26" s="313"/>
      <c r="D26" s="313"/>
      <c r="E26" s="313"/>
      <c r="F26" s="313"/>
      <c r="G26" s="313"/>
      <c r="H26" s="313"/>
      <c r="I26" s="313"/>
      <c r="J26" s="313"/>
      <c r="K26" s="1"/>
      <c r="L26" s="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314" t="s">
        <v>196</v>
      </c>
      <c r="B27" s="314" t="s">
        <v>198</v>
      </c>
      <c r="C27" s="314"/>
      <c r="D27" s="314" t="s">
        <v>190</v>
      </c>
      <c r="E27" s="314"/>
      <c r="F27" s="314" t="s">
        <v>191</v>
      </c>
      <c r="G27" s="314"/>
      <c r="H27" s="314" t="s">
        <v>192</v>
      </c>
      <c r="I27" s="314"/>
      <c r="J27" s="138" t="s">
        <v>193</v>
      </c>
      <c r="K27" s="1"/>
      <c r="L27" s="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314"/>
      <c r="B28" s="125" t="s">
        <v>194</v>
      </c>
      <c r="C28" s="125" t="s">
        <v>98</v>
      </c>
      <c r="D28" s="125" t="s">
        <v>194</v>
      </c>
      <c r="E28" s="125" t="s">
        <v>98</v>
      </c>
      <c r="F28" s="125" t="s">
        <v>194</v>
      </c>
      <c r="G28" s="125" t="s">
        <v>98</v>
      </c>
      <c r="H28" s="125" t="s">
        <v>194</v>
      </c>
      <c r="I28" s="89" t="s">
        <v>98</v>
      </c>
      <c r="J28" s="85"/>
      <c r="K28" s="1"/>
      <c r="L28" s="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125">
        <v>0.75</v>
      </c>
      <c r="B29" s="126">
        <v>7</v>
      </c>
      <c r="C29" s="127"/>
      <c r="D29" s="125">
        <v>8.1999999999999993</v>
      </c>
      <c r="E29" s="127"/>
      <c r="F29" s="125">
        <v>10.6</v>
      </c>
      <c r="G29" s="127"/>
      <c r="H29" s="125">
        <v>17</v>
      </c>
      <c r="I29" s="139"/>
      <c r="J29" s="140"/>
      <c r="K29" s="1"/>
      <c r="L29" s="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126">
        <v>1.5</v>
      </c>
      <c r="B30" s="126">
        <v>11</v>
      </c>
      <c r="C30" s="127"/>
      <c r="D30" s="125">
        <v>13.1</v>
      </c>
      <c r="E30" s="127"/>
      <c r="F30" s="125">
        <v>17.3</v>
      </c>
      <c r="G30" s="127"/>
      <c r="H30" s="125"/>
      <c r="I30" s="139"/>
      <c r="J30" s="141"/>
      <c r="K30" s="1"/>
      <c r="L30" s="1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133">
        <v>3</v>
      </c>
      <c r="B31" s="133">
        <v>21</v>
      </c>
      <c r="C31" s="134"/>
      <c r="D31" s="142">
        <v>24.3</v>
      </c>
      <c r="E31" s="134"/>
      <c r="F31" s="142">
        <v>30.9</v>
      </c>
      <c r="G31" s="134"/>
      <c r="H31" s="142">
        <v>37.5</v>
      </c>
      <c r="I31" s="143"/>
      <c r="J31" s="140"/>
      <c r="K31" s="1"/>
      <c r="L31" s="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126">
        <v>6</v>
      </c>
      <c r="B32" s="126">
        <v>31</v>
      </c>
      <c r="C32" s="127"/>
      <c r="D32" s="125">
        <v>37.6</v>
      </c>
      <c r="E32" s="127"/>
      <c r="F32" s="125">
        <v>50.8</v>
      </c>
      <c r="G32" s="127"/>
      <c r="H32" s="125">
        <v>64</v>
      </c>
      <c r="I32" s="139"/>
      <c r="J32" s="141"/>
      <c r="K32" s="1"/>
      <c r="L32" s="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126">
        <v>9</v>
      </c>
      <c r="B33" s="144"/>
      <c r="C33" s="127"/>
      <c r="D33" s="90"/>
      <c r="E33" s="127"/>
      <c r="F33" s="125"/>
      <c r="G33" s="127"/>
      <c r="H33" s="125"/>
      <c r="I33" s="145"/>
      <c r="J33" s="140"/>
      <c r="K33" s="1"/>
      <c r="L33" s="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2"/>
      <c r="K34" s="1"/>
      <c r="L34" s="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313" t="s">
        <v>199</v>
      </c>
      <c r="B35" s="313"/>
      <c r="C35" s="313"/>
      <c r="D35" s="313"/>
      <c r="E35" s="313"/>
      <c r="F35" s="313"/>
      <c r="G35" s="313"/>
      <c r="H35" s="313"/>
      <c r="I35" s="313"/>
      <c r="J35" s="313"/>
      <c r="K35" s="1"/>
      <c r="L35" s="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314" t="s">
        <v>200</v>
      </c>
      <c r="B36" s="314"/>
      <c r="C36" s="314"/>
      <c r="D36" s="289" t="s">
        <v>201</v>
      </c>
      <c r="E36" s="289"/>
      <c r="F36" s="289"/>
      <c r="G36" s="314" t="s">
        <v>202</v>
      </c>
      <c r="H36" s="314"/>
      <c r="I36" s="314"/>
      <c r="J36" s="314"/>
      <c r="K36" s="1"/>
      <c r="L36" s="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314">
        <v>0.5</v>
      </c>
      <c r="B37" s="314"/>
      <c r="C37" s="314"/>
      <c r="D37" s="311">
        <v>14</v>
      </c>
      <c r="E37" s="311"/>
      <c r="F37" s="311"/>
      <c r="G37" s="312"/>
      <c r="H37" s="312"/>
      <c r="I37" s="312"/>
      <c r="J37" s="312"/>
      <c r="K37" s="1"/>
      <c r="L37" s="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310">
        <v>1</v>
      </c>
      <c r="B38" s="310"/>
      <c r="C38" s="310"/>
      <c r="D38" s="311">
        <v>19</v>
      </c>
      <c r="E38" s="311"/>
      <c r="F38" s="311"/>
      <c r="G38" s="312"/>
      <c r="H38" s="312"/>
      <c r="I38" s="312"/>
      <c r="J38" s="312"/>
      <c r="K38" s="1"/>
      <c r="L38" s="1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310">
        <v>2</v>
      </c>
      <c r="B39" s="310"/>
      <c r="C39" s="310"/>
      <c r="D39" s="311">
        <v>29</v>
      </c>
      <c r="E39" s="311"/>
      <c r="F39" s="311"/>
      <c r="G39" s="312"/>
      <c r="H39" s="312"/>
      <c r="I39" s="312"/>
      <c r="J39" s="312"/>
      <c r="K39" s="1"/>
      <c r="L39" s="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310">
        <v>3</v>
      </c>
      <c r="B40" s="310"/>
      <c r="C40" s="310"/>
      <c r="D40" s="311">
        <v>40</v>
      </c>
      <c r="E40" s="311"/>
      <c r="F40" s="311"/>
      <c r="G40" s="312"/>
      <c r="H40" s="312"/>
      <c r="I40" s="312"/>
      <c r="J40" s="312"/>
      <c r="K40" s="1"/>
      <c r="L40" s="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310">
        <v>5</v>
      </c>
      <c r="B41" s="310"/>
      <c r="C41" s="310"/>
      <c r="D41" s="311">
        <v>65</v>
      </c>
      <c r="E41" s="311"/>
      <c r="F41" s="311"/>
      <c r="G41" s="312"/>
      <c r="H41" s="312"/>
      <c r="I41" s="312"/>
      <c r="J41" s="312"/>
      <c r="K41" s="1"/>
      <c r="L41" s="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310">
        <v>10</v>
      </c>
      <c r="B42" s="310"/>
      <c r="C42" s="310"/>
      <c r="D42" s="311">
        <v>103</v>
      </c>
      <c r="E42" s="311"/>
      <c r="F42" s="311"/>
      <c r="G42" s="312"/>
      <c r="H42" s="312"/>
      <c r="I42" s="312"/>
      <c r="J42" s="312"/>
      <c r="K42" s="146"/>
      <c r="L42" s="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310">
        <v>20</v>
      </c>
      <c r="B43" s="310"/>
      <c r="C43" s="310"/>
      <c r="D43" s="310"/>
      <c r="E43" s="310"/>
      <c r="F43" s="310"/>
      <c r="G43" s="312"/>
      <c r="H43" s="312"/>
      <c r="I43" s="312"/>
      <c r="J43" s="312"/>
      <c r="K43" s="146"/>
      <c r="L43" s="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</sheetData>
  <mergeCells count="61">
    <mergeCell ref="A1:J1"/>
    <mergeCell ref="A2:J2"/>
    <mergeCell ref="A4:J4"/>
    <mergeCell ref="A5:A6"/>
    <mergeCell ref="B5:C5"/>
    <mergeCell ref="D5:E5"/>
    <mergeCell ref="F5:G5"/>
    <mergeCell ref="H5:J5"/>
    <mergeCell ref="I6:J6"/>
    <mergeCell ref="I7:J7"/>
    <mergeCell ref="I8:J8"/>
    <mergeCell ref="I9:J9"/>
    <mergeCell ref="I10:J10"/>
    <mergeCell ref="I11:J11"/>
    <mergeCell ref="I12:J12"/>
    <mergeCell ref="I13:J13"/>
    <mergeCell ref="A15:J15"/>
    <mergeCell ref="A16:A17"/>
    <mergeCell ref="B16:C16"/>
    <mergeCell ref="D16:E16"/>
    <mergeCell ref="F16:G16"/>
    <mergeCell ref="H16:J16"/>
    <mergeCell ref="I17:J17"/>
    <mergeCell ref="I18:J18"/>
    <mergeCell ref="I19:J19"/>
    <mergeCell ref="I20:J20"/>
    <mergeCell ref="I21:J21"/>
    <mergeCell ref="I22:J22"/>
    <mergeCell ref="I23:J23"/>
    <mergeCell ref="I24:J24"/>
    <mergeCell ref="A26:J26"/>
    <mergeCell ref="A27:A28"/>
    <mergeCell ref="B27:C27"/>
    <mergeCell ref="D27:E27"/>
    <mergeCell ref="F27:G27"/>
    <mergeCell ref="H27:I27"/>
    <mergeCell ref="A35:J35"/>
    <mergeCell ref="A36:C36"/>
    <mergeCell ref="D36:F36"/>
    <mergeCell ref="G36:J36"/>
    <mergeCell ref="A37:C37"/>
    <mergeCell ref="D37:F37"/>
    <mergeCell ref="G37:J37"/>
    <mergeCell ref="A38:C38"/>
    <mergeCell ref="D38:F38"/>
    <mergeCell ref="G38:J38"/>
    <mergeCell ref="A39:C39"/>
    <mergeCell ref="D39:F39"/>
    <mergeCell ref="G39:J39"/>
    <mergeCell ref="A40:C40"/>
    <mergeCell ref="D40:F40"/>
    <mergeCell ref="G40:J40"/>
    <mergeCell ref="A41:C41"/>
    <mergeCell ref="D41:F41"/>
    <mergeCell ref="G41:J41"/>
    <mergeCell ref="A42:C42"/>
    <mergeCell ref="D42:F42"/>
    <mergeCell ref="G42:J42"/>
    <mergeCell ref="A43:C43"/>
    <mergeCell ref="D43:F43"/>
    <mergeCell ref="G43:J4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6"/>
  <sheetViews>
    <sheetView topLeftCell="A49" zoomScaleNormal="100" workbookViewId="0">
      <selection activeCell="E115" sqref="E115"/>
    </sheetView>
  </sheetViews>
  <sheetFormatPr defaultRowHeight="15" x14ac:dyDescent="0.2"/>
  <cols>
    <col min="1" max="1" width="8.5703125" style="147" customWidth="1"/>
    <col min="2" max="2" width="51.85546875" style="148" customWidth="1"/>
    <col min="3" max="3" width="48.140625" style="149" customWidth="1"/>
    <col min="4" max="4" width="23" style="149" customWidth="1"/>
    <col min="5" max="5" width="21.5703125" style="149" customWidth="1"/>
    <col min="6" max="15" width="9.140625" style="150" customWidth="1"/>
    <col min="16" max="1025" width="17.28515625" style="150" customWidth="1"/>
  </cols>
  <sheetData>
    <row r="1" spans="1:26" ht="35.25" customHeight="1" x14ac:dyDescent="0.2">
      <c r="A1" s="292" t="s">
        <v>90</v>
      </c>
      <c r="B1" s="292"/>
      <c r="C1" s="292"/>
      <c r="D1" s="292"/>
      <c r="E1" s="292"/>
      <c r="F1" s="151"/>
      <c r="G1" s="152"/>
      <c r="H1" s="152"/>
      <c r="I1" s="152"/>
      <c r="J1" s="152"/>
    </row>
    <row r="2" spans="1:26" ht="27.75" customHeight="1" x14ac:dyDescent="0.2">
      <c r="A2" s="322" t="s">
        <v>203</v>
      </c>
      <c r="B2" s="322"/>
      <c r="C2" s="322"/>
      <c r="D2" s="322"/>
      <c r="E2" s="322"/>
      <c r="F2" s="151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21" customHeight="1" x14ac:dyDescent="0.2">
      <c r="A3" s="155" t="s">
        <v>204</v>
      </c>
      <c r="B3" s="156" t="s">
        <v>205</v>
      </c>
      <c r="C3" s="155" t="s">
        <v>206</v>
      </c>
      <c r="D3" s="155" t="s">
        <v>207</v>
      </c>
      <c r="E3" s="155" t="s">
        <v>208</v>
      </c>
      <c r="F3" s="151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 ht="33" customHeight="1" x14ac:dyDescent="0.2">
      <c r="A4" s="157">
        <v>1</v>
      </c>
      <c r="B4" s="158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4" s="159" t="s">
        <v>209</v>
      </c>
      <c r="D4" s="160">
        <v>100</v>
      </c>
      <c r="E4" s="161">
        <v>49950</v>
      </c>
      <c r="F4" s="151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ht="21" customHeight="1" x14ac:dyDescent="0.2">
      <c r="A5" s="157">
        <v>2</v>
      </c>
      <c r="B5" s="162" t="str">
        <f>HYPERLINK("http://tali.ru/catalog/zapchasti/tel_priv.html","Телега шарнирная приводная")</f>
        <v>Телега шарнирная приводная</v>
      </c>
      <c r="C5" s="163" t="s">
        <v>210</v>
      </c>
      <c r="D5" s="164">
        <v>80</v>
      </c>
      <c r="E5" s="165">
        <v>45000</v>
      </c>
      <c r="F5" s="151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21" customHeight="1" x14ac:dyDescent="0.2">
      <c r="A6" s="157">
        <v>3</v>
      </c>
      <c r="B6" s="166" t="s">
        <v>211</v>
      </c>
      <c r="C6" s="167" t="s">
        <v>210</v>
      </c>
      <c r="D6" s="168">
        <v>74</v>
      </c>
      <c r="E6" s="163" t="s">
        <v>16</v>
      </c>
      <c r="F6" s="151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30.75" customHeight="1" x14ac:dyDescent="0.2">
      <c r="A7" s="157">
        <v>4</v>
      </c>
      <c r="B7" s="169" t="s">
        <v>212</v>
      </c>
      <c r="C7" s="163" t="s">
        <v>213</v>
      </c>
      <c r="D7" s="164">
        <v>0.5</v>
      </c>
      <c r="E7" s="163">
        <v>966</v>
      </c>
      <c r="F7" s="151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26" ht="21" customHeight="1" x14ac:dyDescent="0.2">
      <c r="A8" s="157">
        <v>5</v>
      </c>
      <c r="B8" s="166" t="s">
        <v>214</v>
      </c>
      <c r="C8" s="163" t="s">
        <v>215</v>
      </c>
      <c r="D8" s="164">
        <v>2</v>
      </c>
      <c r="E8" s="165">
        <v>5492</v>
      </c>
      <c r="F8" s="151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ht="21" customHeight="1" x14ac:dyDescent="0.2">
      <c r="A9" s="157">
        <v>6</v>
      </c>
      <c r="B9" s="166" t="s">
        <v>214</v>
      </c>
      <c r="C9" s="163" t="s">
        <v>216</v>
      </c>
      <c r="D9" s="164">
        <v>0.3</v>
      </c>
      <c r="E9" s="165">
        <v>2340</v>
      </c>
      <c r="F9" s="151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ht="21" customHeight="1" x14ac:dyDescent="0.2">
      <c r="A10" s="157">
        <v>7</v>
      </c>
      <c r="B10" s="162" t="str">
        <f>HYPERLINK("http://tali.ru/catalog/zapchasti/kat-priv.html","Каток приводной")</f>
        <v>Каток приводной</v>
      </c>
      <c r="C10" s="163" t="s">
        <v>217</v>
      </c>
      <c r="D10" s="168">
        <v>5</v>
      </c>
      <c r="E10" s="170">
        <v>7000</v>
      </c>
      <c r="F10" s="151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ht="21" customHeight="1" x14ac:dyDescent="0.2">
      <c r="A11" s="157">
        <v>8</v>
      </c>
      <c r="B11" s="162" t="str">
        <f>HYPERLINK("http://tali.ru/catalog/zapchasti/shest102_84.html","Шестерня")</f>
        <v>Шестерня</v>
      </c>
      <c r="C11" s="163" t="s">
        <v>218</v>
      </c>
      <c r="D11" s="164">
        <v>0.3</v>
      </c>
      <c r="E11" s="165">
        <v>2340</v>
      </c>
      <c r="F11" s="151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ht="30.75" customHeight="1" x14ac:dyDescent="0.2">
      <c r="A12" s="157">
        <v>9</v>
      </c>
      <c r="B12" s="162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2" s="163" t="s">
        <v>219</v>
      </c>
      <c r="D12" s="168">
        <v>0.5</v>
      </c>
      <c r="E12" s="170">
        <v>2746</v>
      </c>
      <c r="F12" s="151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ht="22.5" customHeight="1" x14ac:dyDescent="0.2">
      <c r="A13" s="157">
        <v>10</v>
      </c>
      <c r="B13" s="162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3" s="167" t="s">
        <v>220</v>
      </c>
      <c r="D13" s="168">
        <v>0.6</v>
      </c>
      <c r="E13" s="170">
        <v>2746</v>
      </c>
      <c r="F13" s="151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ht="21" customHeight="1" x14ac:dyDescent="0.2">
      <c r="A14" s="157">
        <v>11</v>
      </c>
      <c r="B14" s="162" t="str">
        <f>HYPERLINK("http://tali.ru/catalog/zapchasti/sesterny102-46A.html","Шестерня (V передвижения 20 м/мин)")</f>
        <v>Шестерня (V передвижения 20 м/мин)</v>
      </c>
      <c r="C14" s="163" t="s">
        <v>221</v>
      </c>
      <c r="D14" s="164">
        <v>0.2</v>
      </c>
      <c r="E14" s="165">
        <v>1475</v>
      </c>
      <c r="F14" s="151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ht="21" customHeight="1" x14ac:dyDescent="0.2">
      <c r="A15" s="157">
        <v>12</v>
      </c>
      <c r="B15" s="166" t="s">
        <v>222</v>
      </c>
      <c r="C15" s="163" t="s">
        <v>223</v>
      </c>
      <c r="D15" s="164">
        <v>0.3</v>
      </c>
      <c r="E15" s="163">
        <v>610</v>
      </c>
      <c r="F15" s="151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ht="21" customHeight="1" x14ac:dyDescent="0.2">
      <c r="A16" s="157">
        <v>13</v>
      </c>
      <c r="B16" s="162" t="str">
        <f>HYPERLINK("http://tali.ru/catalog/zapchasti/sesterny102c-46.html","Шестерня (V передвижения 32 м/мин)")</f>
        <v>Шестерня (V передвижения 32 м/мин)</v>
      </c>
      <c r="C16" s="163" t="s">
        <v>224</v>
      </c>
      <c r="D16" s="168">
        <v>0.2</v>
      </c>
      <c r="E16" s="170">
        <v>1475</v>
      </c>
      <c r="F16" s="151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1025" ht="21" customHeight="1" x14ac:dyDescent="0.2">
      <c r="A17" s="182">
        <v>14</v>
      </c>
      <c r="B17" s="162" t="str">
        <f>HYPERLINK("http://tali.ru/catalog/zapchasti/tel_nepriv.html","Телега шарнирная непиводная")</f>
        <v>Телега шарнирная непиводная</v>
      </c>
      <c r="C17" s="163" t="s">
        <v>225</v>
      </c>
      <c r="D17" s="164">
        <v>20</v>
      </c>
      <c r="E17" s="165">
        <v>7120</v>
      </c>
      <c r="F17" s="151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</row>
    <row r="18" spans="1:1025" s="265" customFormat="1" ht="21" customHeight="1" x14ac:dyDescent="0.2">
      <c r="A18" s="319">
        <v>15</v>
      </c>
      <c r="B18" s="324" t="str">
        <f>HYPERLINK("http://tali.ru/catalog/zapchasti/det-katok.html","Каток неприводной")</f>
        <v>Каток неприводной</v>
      </c>
      <c r="C18" s="261" t="s">
        <v>226</v>
      </c>
      <c r="D18" s="325">
        <v>4</v>
      </c>
      <c r="E18" s="326">
        <v>3844</v>
      </c>
      <c r="F18" s="262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  <c r="IM18" s="264"/>
      <c r="IN18" s="264"/>
      <c r="IO18" s="264"/>
      <c r="IP18" s="264"/>
      <c r="IQ18" s="264"/>
      <c r="IR18" s="264"/>
      <c r="IS18" s="264"/>
      <c r="IT18" s="264"/>
      <c r="IU18" s="264"/>
      <c r="IV18" s="264"/>
      <c r="IW18" s="264"/>
      <c r="IX18" s="264"/>
      <c r="IY18" s="264"/>
      <c r="IZ18" s="264"/>
      <c r="JA18" s="264"/>
      <c r="JB18" s="264"/>
      <c r="JC18" s="264"/>
      <c r="JD18" s="264"/>
      <c r="JE18" s="264"/>
      <c r="JF18" s="264"/>
      <c r="JG18" s="264"/>
      <c r="JH18" s="264"/>
      <c r="JI18" s="264"/>
      <c r="JJ18" s="264"/>
      <c r="JK18" s="264"/>
      <c r="JL18" s="264"/>
      <c r="JM18" s="264"/>
      <c r="JN18" s="264"/>
      <c r="JO18" s="264"/>
      <c r="JP18" s="264"/>
      <c r="JQ18" s="264"/>
      <c r="JR18" s="264"/>
      <c r="JS18" s="264"/>
      <c r="JT18" s="264"/>
      <c r="JU18" s="264"/>
      <c r="JV18" s="264"/>
      <c r="JW18" s="264"/>
      <c r="JX18" s="264"/>
      <c r="JY18" s="264"/>
      <c r="JZ18" s="264"/>
      <c r="KA18" s="264"/>
      <c r="KB18" s="264"/>
      <c r="KC18" s="264"/>
      <c r="KD18" s="264"/>
      <c r="KE18" s="264"/>
      <c r="KF18" s="264"/>
      <c r="KG18" s="264"/>
      <c r="KH18" s="264"/>
      <c r="KI18" s="264"/>
      <c r="KJ18" s="264"/>
      <c r="KK18" s="264"/>
      <c r="KL18" s="264"/>
      <c r="KM18" s="264"/>
      <c r="KN18" s="264"/>
      <c r="KO18" s="264"/>
      <c r="KP18" s="264"/>
      <c r="KQ18" s="264"/>
      <c r="KR18" s="264"/>
      <c r="KS18" s="264"/>
      <c r="KT18" s="264"/>
      <c r="KU18" s="264"/>
      <c r="KV18" s="264"/>
      <c r="KW18" s="264"/>
      <c r="KX18" s="264"/>
      <c r="KY18" s="264"/>
      <c r="KZ18" s="264"/>
      <c r="LA18" s="264"/>
      <c r="LB18" s="264"/>
      <c r="LC18" s="264"/>
      <c r="LD18" s="264"/>
      <c r="LE18" s="264"/>
      <c r="LF18" s="264"/>
      <c r="LG18" s="264"/>
      <c r="LH18" s="264"/>
      <c r="LI18" s="264"/>
      <c r="LJ18" s="264"/>
      <c r="LK18" s="264"/>
      <c r="LL18" s="264"/>
      <c r="LM18" s="264"/>
      <c r="LN18" s="264"/>
      <c r="LO18" s="264"/>
      <c r="LP18" s="264"/>
      <c r="LQ18" s="264"/>
      <c r="LR18" s="264"/>
      <c r="LS18" s="264"/>
      <c r="LT18" s="264"/>
      <c r="LU18" s="264"/>
      <c r="LV18" s="264"/>
      <c r="LW18" s="264"/>
      <c r="LX18" s="264"/>
      <c r="LY18" s="264"/>
      <c r="LZ18" s="264"/>
      <c r="MA18" s="264"/>
      <c r="MB18" s="264"/>
      <c r="MC18" s="264"/>
      <c r="MD18" s="264"/>
      <c r="ME18" s="264"/>
      <c r="MF18" s="264"/>
      <c r="MG18" s="264"/>
      <c r="MH18" s="264"/>
      <c r="MI18" s="264"/>
      <c r="MJ18" s="264"/>
      <c r="MK18" s="264"/>
      <c r="ML18" s="264"/>
      <c r="MM18" s="264"/>
      <c r="MN18" s="264"/>
      <c r="MO18" s="264"/>
      <c r="MP18" s="264"/>
      <c r="MQ18" s="264"/>
      <c r="MR18" s="264"/>
      <c r="MS18" s="264"/>
      <c r="MT18" s="264"/>
      <c r="MU18" s="264"/>
      <c r="MV18" s="264"/>
      <c r="MW18" s="264"/>
      <c r="MX18" s="264"/>
      <c r="MY18" s="264"/>
      <c r="MZ18" s="264"/>
      <c r="NA18" s="264"/>
      <c r="NB18" s="264"/>
      <c r="NC18" s="264"/>
      <c r="ND18" s="264"/>
      <c r="NE18" s="264"/>
      <c r="NF18" s="264"/>
      <c r="NG18" s="264"/>
      <c r="NH18" s="264"/>
      <c r="NI18" s="264"/>
      <c r="NJ18" s="264"/>
      <c r="NK18" s="264"/>
      <c r="NL18" s="264"/>
      <c r="NM18" s="264"/>
      <c r="NN18" s="264"/>
      <c r="NO18" s="264"/>
      <c r="NP18" s="264"/>
      <c r="NQ18" s="264"/>
      <c r="NR18" s="264"/>
      <c r="NS18" s="264"/>
      <c r="NT18" s="264"/>
      <c r="NU18" s="264"/>
      <c r="NV18" s="264"/>
      <c r="NW18" s="264"/>
      <c r="NX18" s="264"/>
      <c r="NY18" s="264"/>
      <c r="NZ18" s="264"/>
      <c r="OA18" s="264"/>
      <c r="OB18" s="264"/>
      <c r="OC18" s="264"/>
      <c r="OD18" s="264"/>
      <c r="OE18" s="264"/>
      <c r="OF18" s="264"/>
      <c r="OG18" s="264"/>
      <c r="OH18" s="264"/>
      <c r="OI18" s="264"/>
      <c r="OJ18" s="264"/>
      <c r="OK18" s="264"/>
      <c r="OL18" s="264"/>
      <c r="OM18" s="264"/>
      <c r="ON18" s="264"/>
      <c r="OO18" s="264"/>
      <c r="OP18" s="264"/>
      <c r="OQ18" s="264"/>
      <c r="OR18" s="264"/>
      <c r="OS18" s="264"/>
      <c r="OT18" s="264"/>
      <c r="OU18" s="264"/>
      <c r="OV18" s="264"/>
      <c r="OW18" s="264"/>
      <c r="OX18" s="264"/>
      <c r="OY18" s="264"/>
      <c r="OZ18" s="264"/>
      <c r="PA18" s="264"/>
      <c r="PB18" s="264"/>
      <c r="PC18" s="264"/>
      <c r="PD18" s="264"/>
      <c r="PE18" s="264"/>
      <c r="PF18" s="264"/>
      <c r="PG18" s="264"/>
      <c r="PH18" s="264"/>
      <c r="PI18" s="264"/>
      <c r="PJ18" s="264"/>
      <c r="PK18" s="264"/>
      <c r="PL18" s="264"/>
      <c r="PM18" s="264"/>
      <c r="PN18" s="264"/>
      <c r="PO18" s="264"/>
      <c r="PP18" s="264"/>
      <c r="PQ18" s="264"/>
      <c r="PR18" s="264"/>
      <c r="PS18" s="264"/>
      <c r="PT18" s="264"/>
      <c r="PU18" s="264"/>
      <c r="PV18" s="264"/>
      <c r="PW18" s="264"/>
      <c r="PX18" s="264"/>
      <c r="PY18" s="264"/>
      <c r="PZ18" s="264"/>
      <c r="QA18" s="264"/>
      <c r="QB18" s="264"/>
      <c r="QC18" s="264"/>
      <c r="QD18" s="264"/>
      <c r="QE18" s="264"/>
      <c r="QF18" s="264"/>
      <c r="QG18" s="264"/>
      <c r="QH18" s="264"/>
      <c r="QI18" s="264"/>
      <c r="QJ18" s="264"/>
      <c r="QK18" s="264"/>
      <c r="QL18" s="264"/>
      <c r="QM18" s="264"/>
      <c r="QN18" s="264"/>
      <c r="QO18" s="264"/>
      <c r="QP18" s="264"/>
      <c r="QQ18" s="264"/>
      <c r="QR18" s="264"/>
      <c r="QS18" s="264"/>
      <c r="QT18" s="264"/>
      <c r="QU18" s="264"/>
      <c r="QV18" s="264"/>
      <c r="QW18" s="264"/>
      <c r="QX18" s="264"/>
      <c r="QY18" s="264"/>
      <c r="QZ18" s="264"/>
      <c r="RA18" s="264"/>
      <c r="RB18" s="264"/>
      <c r="RC18" s="264"/>
      <c r="RD18" s="264"/>
      <c r="RE18" s="264"/>
      <c r="RF18" s="264"/>
      <c r="RG18" s="264"/>
      <c r="RH18" s="264"/>
      <c r="RI18" s="264"/>
      <c r="RJ18" s="264"/>
      <c r="RK18" s="264"/>
      <c r="RL18" s="264"/>
      <c r="RM18" s="264"/>
      <c r="RN18" s="264"/>
      <c r="RO18" s="264"/>
      <c r="RP18" s="264"/>
      <c r="RQ18" s="264"/>
      <c r="RR18" s="264"/>
      <c r="RS18" s="264"/>
      <c r="RT18" s="264"/>
      <c r="RU18" s="264"/>
      <c r="RV18" s="264"/>
      <c r="RW18" s="264"/>
      <c r="RX18" s="264"/>
      <c r="RY18" s="264"/>
      <c r="RZ18" s="264"/>
      <c r="SA18" s="264"/>
      <c r="SB18" s="264"/>
      <c r="SC18" s="264"/>
      <c r="SD18" s="264"/>
      <c r="SE18" s="264"/>
      <c r="SF18" s="264"/>
      <c r="SG18" s="264"/>
      <c r="SH18" s="264"/>
      <c r="SI18" s="264"/>
      <c r="SJ18" s="264"/>
      <c r="SK18" s="264"/>
      <c r="SL18" s="264"/>
      <c r="SM18" s="264"/>
      <c r="SN18" s="264"/>
      <c r="SO18" s="264"/>
      <c r="SP18" s="264"/>
      <c r="SQ18" s="264"/>
      <c r="SR18" s="264"/>
      <c r="SS18" s="264"/>
      <c r="ST18" s="264"/>
      <c r="SU18" s="264"/>
      <c r="SV18" s="264"/>
      <c r="SW18" s="264"/>
      <c r="SX18" s="264"/>
      <c r="SY18" s="264"/>
      <c r="SZ18" s="264"/>
      <c r="TA18" s="264"/>
      <c r="TB18" s="264"/>
      <c r="TC18" s="264"/>
      <c r="TD18" s="264"/>
      <c r="TE18" s="264"/>
      <c r="TF18" s="264"/>
      <c r="TG18" s="264"/>
      <c r="TH18" s="264"/>
      <c r="TI18" s="264"/>
      <c r="TJ18" s="264"/>
      <c r="TK18" s="264"/>
      <c r="TL18" s="264"/>
      <c r="TM18" s="264"/>
      <c r="TN18" s="264"/>
      <c r="TO18" s="264"/>
      <c r="TP18" s="264"/>
      <c r="TQ18" s="264"/>
      <c r="TR18" s="264"/>
      <c r="TS18" s="264"/>
      <c r="TT18" s="264"/>
      <c r="TU18" s="264"/>
      <c r="TV18" s="264"/>
      <c r="TW18" s="264"/>
      <c r="TX18" s="264"/>
      <c r="TY18" s="264"/>
      <c r="TZ18" s="264"/>
      <c r="UA18" s="264"/>
      <c r="UB18" s="264"/>
      <c r="UC18" s="264"/>
      <c r="UD18" s="264"/>
      <c r="UE18" s="264"/>
      <c r="UF18" s="264"/>
      <c r="UG18" s="264"/>
      <c r="UH18" s="264"/>
      <c r="UI18" s="264"/>
      <c r="UJ18" s="264"/>
      <c r="UK18" s="264"/>
      <c r="UL18" s="264"/>
      <c r="UM18" s="264"/>
      <c r="UN18" s="264"/>
      <c r="UO18" s="264"/>
      <c r="UP18" s="264"/>
      <c r="UQ18" s="264"/>
      <c r="UR18" s="264"/>
      <c r="US18" s="264"/>
      <c r="UT18" s="264"/>
      <c r="UU18" s="264"/>
      <c r="UV18" s="264"/>
      <c r="UW18" s="264"/>
      <c r="UX18" s="264"/>
      <c r="UY18" s="264"/>
      <c r="UZ18" s="264"/>
      <c r="VA18" s="264"/>
      <c r="VB18" s="264"/>
      <c r="VC18" s="264"/>
      <c r="VD18" s="264"/>
      <c r="VE18" s="264"/>
      <c r="VF18" s="264"/>
      <c r="VG18" s="264"/>
      <c r="VH18" s="264"/>
      <c r="VI18" s="264"/>
      <c r="VJ18" s="264"/>
      <c r="VK18" s="264"/>
      <c r="VL18" s="264"/>
      <c r="VM18" s="264"/>
      <c r="VN18" s="264"/>
      <c r="VO18" s="264"/>
      <c r="VP18" s="264"/>
      <c r="VQ18" s="264"/>
      <c r="VR18" s="264"/>
      <c r="VS18" s="264"/>
      <c r="VT18" s="264"/>
      <c r="VU18" s="264"/>
      <c r="VV18" s="264"/>
      <c r="VW18" s="264"/>
      <c r="VX18" s="264"/>
      <c r="VY18" s="264"/>
      <c r="VZ18" s="264"/>
      <c r="WA18" s="264"/>
      <c r="WB18" s="264"/>
      <c r="WC18" s="264"/>
      <c r="WD18" s="264"/>
      <c r="WE18" s="264"/>
      <c r="WF18" s="264"/>
      <c r="WG18" s="264"/>
      <c r="WH18" s="264"/>
      <c r="WI18" s="264"/>
      <c r="WJ18" s="264"/>
      <c r="WK18" s="264"/>
      <c r="WL18" s="264"/>
      <c r="WM18" s="264"/>
      <c r="WN18" s="264"/>
      <c r="WO18" s="264"/>
      <c r="WP18" s="264"/>
      <c r="WQ18" s="264"/>
      <c r="WR18" s="264"/>
      <c r="WS18" s="264"/>
      <c r="WT18" s="264"/>
      <c r="WU18" s="264"/>
      <c r="WV18" s="264"/>
      <c r="WW18" s="264"/>
      <c r="WX18" s="264"/>
      <c r="WY18" s="264"/>
      <c r="WZ18" s="264"/>
      <c r="XA18" s="264"/>
      <c r="XB18" s="264"/>
      <c r="XC18" s="264"/>
      <c r="XD18" s="264"/>
      <c r="XE18" s="264"/>
      <c r="XF18" s="264"/>
      <c r="XG18" s="264"/>
      <c r="XH18" s="264"/>
      <c r="XI18" s="264"/>
      <c r="XJ18" s="264"/>
      <c r="XK18" s="264"/>
      <c r="XL18" s="264"/>
      <c r="XM18" s="264"/>
      <c r="XN18" s="264"/>
      <c r="XO18" s="264"/>
      <c r="XP18" s="264"/>
      <c r="XQ18" s="264"/>
      <c r="XR18" s="264"/>
      <c r="XS18" s="264"/>
      <c r="XT18" s="264"/>
      <c r="XU18" s="264"/>
      <c r="XV18" s="264"/>
      <c r="XW18" s="264"/>
      <c r="XX18" s="264"/>
      <c r="XY18" s="264"/>
      <c r="XZ18" s="264"/>
      <c r="YA18" s="264"/>
      <c r="YB18" s="264"/>
      <c r="YC18" s="264"/>
      <c r="YD18" s="264"/>
      <c r="YE18" s="264"/>
      <c r="YF18" s="264"/>
      <c r="YG18" s="264"/>
      <c r="YH18" s="264"/>
      <c r="YI18" s="264"/>
      <c r="YJ18" s="264"/>
      <c r="YK18" s="264"/>
      <c r="YL18" s="264"/>
      <c r="YM18" s="264"/>
      <c r="YN18" s="264"/>
      <c r="YO18" s="264"/>
      <c r="YP18" s="264"/>
      <c r="YQ18" s="264"/>
      <c r="YR18" s="264"/>
      <c r="YS18" s="264"/>
      <c r="YT18" s="264"/>
      <c r="YU18" s="264"/>
      <c r="YV18" s="264"/>
      <c r="YW18" s="264"/>
      <c r="YX18" s="264"/>
      <c r="YY18" s="264"/>
      <c r="YZ18" s="264"/>
      <c r="ZA18" s="264"/>
      <c r="ZB18" s="264"/>
      <c r="ZC18" s="264"/>
      <c r="ZD18" s="264"/>
      <c r="ZE18" s="264"/>
      <c r="ZF18" s="264"/>
      <c r="ZG18" s="264"/>
      <c r="ZH18" s="264"/>
      <c r="ZI18" s="264"/>
      <c r="ZJ18" s="264"/>
      <c r="ZK18" s="264"/>
      <c r="ZL18" s="264"/>
      <c r="ZM18" s="264"/>
      <c r="ZN18" s="264"/>
      <c r="ZO18" s="264"/>
      <c r="ZP18" s="264"/>
      <c r="ZQ18" s="264"/>
      <c r="ZR18" s="264"/>
      <c r="ZS18" s="264"/>
      <c r="ZT18" s="264"/>
      <c r="ZU18" s="264"/>
      <c r="ZV18" s="264"/>
      <c r="ZW18" s="264"/>
      <c r="ZX18" s="264"/>
      <c r="ZY18" s="264"/>
      <c r="ZZ18" s="264"/>
      <c r="AAA18" s="264"/>
      <c r="AAB18" s="264"/>
      <c r="AAC18" s="264"/>
      <c r="AAD18" s="264"/>
      <c r="AAE18" s="264"/>
      <c r="AAF18" s="264"/>
      <c r="AAG18" s="264"/>
      <c r="AAH18" s="264"/>
      <c r="AAI18" s="264"/>
      <c r="AAJ18" s="264"/>
      <c r="AAK18" s="264"/>
      <c r="AAL18" s="264"/>
      <c r="AAM18" s="264"/>
      <c r="AAN18" s="264"/>
      <c r="AAO18" s="264"/>
      <c r="AAP18" s="264"/>
      <c r="AAQ18" s="264"/>
      <c r="AAR18" s="264"/>
      <c r="AAS18" s="264"/>
      <c r="AAT18" s="264"/>
      <c r="AAU18" s="264"/>
      <c r="AAV18" s="264"/>
      <c r="AAW18" s="264"/>
      <c r="AAX18" s="264"/>
      <c r="AAY18" s="264"/>
      <c r="AAZ18" s="264"/>
      <c r="ABA18" s="264"/>
      <c r="ABB18" s="264"/>
      <c r="ABC18" s="264"/>
      <c r="ABD18" s="264"/>
      <c r="ABE18" s="264"/>
      <c r="ABF18" s="264"/>
      <c r="ABG18" s="264"/>
      <c r="ABH18" s="264"/>
      <c r="ABI18" s="264"/>
      <c r="ABJ18" s="264"/>
      <c r="ABK18" s="264"/>
      <c r="ABL18" s="264"/>
      <c r="ABM18" s="264"/>
      <c r="ABN18" s="264"/>
      <c r="ABO18" s="264"/>
      <c r="ABP18" s="264"/>
      <c r="ABQ18" s="264"/>
      <c r="ABR18" s="264"/>
      <c r="ABS18" s="264"/>
      <c r="ABT18" s="264"/>
      <c r="ABU18" s="264"/>
      <c r="ABV18" s="264"/>
      <c r="ABW18" s="264"/>
      <c r="ABX18" s="264"/>
      <c r="ABY18" s="264"/>
      <c r="ABZ18" s="264"/>
      <c r="ACA18" s="264"/>
      <c r="ACB18" s="264"/>
      <c r="ACC18" s="264"/>
      <c r="ACD18" s="264"/>
      <c r="ACE18" s="264"/>
      <c r="ACF18" s="264"/>
      <c r="ACG18" s="264"/>
      <c r="ACH18" s="264"/>
      <c r="ACI18" s="264"/>
      <c r="ACJ18" s="264"/>
      <c r="ACK18" s="264"/>
      <c r="ACL18" s="264"/>
      <c r="ACM18" s="264"/>
      <c r="ACN18" s="264"/>
      <c r="ACO18" s="264"/>
      <c r="ACP18" s="264"/>
      <c r="ACQ18" s="264"/>
      <c r="ACR18" s="264"/>
      <c r="ACS18" s="264"/>
      <c r="ACT18" s="264"/>
      <c r="ACU18" s="264"/>
      <c r="ACV18" s="264"/>
      <c r="ACW18" s="264"/>
      <c r="ACX18" s="264"/>
      <c r="ACY18" s="264"/>
      <c r="ACZ18" s="264"/>
      <c r="ADA18" s="264"/>
      <c r="ADB18" s="264"/>
      <c r="ADC18" s="264"/>
      <c r="ADD18" s="264"/>
      <c r="ADE18" s="264"/>
      <c r="ADF18" s="264"/>
      <c r="ADG18" s="264"/>
      <c r="ADH18" s="264"/>
      <c r="ADI18" s="264"/>
      <c r="ADJ18" s="264"/>
      <c r="ADK18" s="264"/>
      <c r="ADL18" s="264"/>
      <c r="ADM18" s="264"/>
      <c r="ADN18" s="264"/>
      <c r="ADO18" s="264"/>
      <c r="ADP18" s="264"/>
      <c r="ADQ18" s="264"/>
      <c r="ADR18" s="264"/>
      <c r="ADS18" s="264"/>
      <c r="ADT18" s="264"/>
      <c r="ADU18" s="264"/>
      <c r="ADV18" s="264"/>
      <c r="ADW18" s="264"/>
      <c r="ADX18" s="264"/>
      <c r="ADY18" s="264"/>
      <c r="ADZ18" s="264"/>
      <c r="AEA18" s="264"/>
      <c r="AEB18" s="264"/>
      <c r="AEC18" s="264"/>
      <c r="AED18" s="264"/>
      <c r="AEE18" s="264"/>
      <c r="AEF18" s="264"/>
      <c r="AEG18" s="264"/>
      <c r="AEH18" s="264"/>
      <c r="AEI18" s="264"/>
      <c r="AEJ18" s="264"/>
      <c r="AEK18" s="264"/>
      <c r="AEL18" s="264"/>
      <c r="AEM18" s="264"/>
      <c r="AEN18" s="264"/>
      <c r="AEO18" s="264"/>
      <c r="AEP18" s="264"/>
      <c r="AEQ18" s="264"/>
      <c r="AER18" s="264"/>
      <c r="AES18" s="264"/>
      <c r="AET18" s="264"/>
      <c r="AEU18" s="264"/>
      <c r="AEV18" s="264"/>
      <c r="AEW18" s="264"/>
      <c r="AEX18" s="264"/>
      <c r="AEY18" s="264"/>
      <c r="AEZ18" s="264"/>
      <c r="AFA18" s="264"/>
      <c r="AFB18" s="264"/>
      <c r="AFC18" s="264"/>
      <c r="AFD18" s="264"/>
      <c r="AFE18" s="264"/>
      <c r="AFF18" s="264"/>
      <c r="AFG18" s="264"/>
      <c r="AFH18" s="264"/>
      <c r="AFI18" s="264"/>
      <c r="AFJ18" s="264"/>
      <c r="AFK18" s="264"/>
      <c r="AFL18" s="264"/>
      <c r="AFM18" s="264"/>
      <c r="AFN18" s="264"/>
      <c r="AFO18" s="264"/>
      <c r="AFP18" s="264"/>
      <c r="AFQ18" s="264"/>
      <c r="AFR18" s="264"/>
      <c r="AFS18" s="264"/>
      <c r="AFT18" s="264"/>
      <c r="AFU18" s="264"/>
      <c r="AFV18" s="264"/>
      <c r="AFW18" s="264"/>
      <c r="AFX18" s="264"/>
      <c r="AFY18" s="264"/>
      <c r="AFZ18" s="264"/>
      <c r="AGA18" s="264"/>
      <c r="AGB18" s="264"/>
      <c r="AGC18" s="264"/>
      <c r="AGD18" s="264"/>
      <c r="AGE18" s="264"/>
      <c r="AGF18" s="264"/>
      <c r="AGG18" s="264"/>
      <c r="AGH18" s="264"/>
      <c r="AGI18" s="264"/>
      <c r="AGJ18" s="264"/>
      <c r="AGK18" s="264"/>
      <c r="AGL18" s="264"/>
      <c r="AGM18" s="264"/>
      <c r="AGN18" s="264"/>
      <c r="AGO18" s="264"/>
      <c r="AGP18" s="264"/>
      <c r="AGQ18" s="264"/>
      <c r="AGR18" s="264"/>
      <c r="AGS18" s="264"/>
      <c r="AGT18" s="264"/>
      <c r="AGU18" s="264"/>
      <c r="AGV18" s="264"/>
      <c r="AGW18" s="264"/>
      <c r="AGX18" s="264"/>
      <c r="AGY18" s="264"/>
      <c r="AGZ18" s="264"/>
      <c r="AHA18" s="264"/>
      <c r="AHB18" s="264"/>
      <c r="AHC18" s="264"/>
      <c r="AHD18" s="264"/>
      <c r="AHE18" s="264"/>
      <c r="AHF18" s="264"/>
      <c r="AHG18" s="264"/>
      <c r="AHH18" s="264"/>
      <c r="AHI18" s="264"/>
      <c r="AHJ18" s="264"/>
      <c r="AHK18" s="264"/>
      <c r="AHL18" s="264"/>
      <c r="AHM18" s="264"/>
      <c r="AHN18" s="264"/>
      <c r="AHO18" s="264"/>
      <c r="AHP18" s="264"/>
      <c r="AHQ18" s="264"/>
      <c r="AHR18" s="264"/>
      <c r="AHS18" s="264"/>
      <c r="AHT18" s="264"/>
      <c r="AHU18" s="264"/>
      <c r="AHV18" s="264"/>
      <c r="AHW18" s="264"/>
      <c r="AHX18" s="264"/>
      <c r="AHY18" s="264"/>
      <c r="AHZ18" s="264"/>
      <c r="AIA18" s="264"/>
      <c r="AIB18" s="264"/>
      <c r="AIC18" s="264"/>
      <c r="AID18" s="264"/>
      <c r="AIE18" s="264"/>
      <c r="AIF18" s="264"/>
      <c r="AIG18" s="264"/>
      <c r="AIH18" s="264"/>
      <c r="AII18" s="264"/>
      <c r="AIJ18" s="264"/>
      <c r="AIK18" s="264"/>
      <c r="AIL18" s="264"/>
      <c r="AIM18" s="264"/>
      <c r="AIN18" s="264"/>
      <c r="AIO18" s="264"/>
      <c r="AIP18" s="264"/>
      <c r="AIQ18" s="264"/>
      <c r="AIR18" s="264"/>
      <c r="AIS18" s="264"/>
      <c r="AIT18" s="264"/>
      <c r="AIU18" s="264"/>
      <c r="AIV18" s="264"/>
      <c r="AIW18" s="264"/>
      <c r="AIX18" s="264"/>
      <c r="AIY18" s="264"/>
      <c r="AIZ18" s="264"/>
      <c r="AJA18" s="264"/>
      <c r="AJB18" s="264"/>
      <c r="AJC18" s="264"/>
      <c r="AJD18" s="264"/>
      <c r="AJE18" s="264"/>
      <c r="AJF18" s="264"/>
      <c r="AJG18" s="264"/>
      <c r="AJH18" s="264"/>
      <c r="AJI18" s="264"/>
      <c r="AJJ18" s="264"/>
      <c r="AJK18" s="264"/>
      <c r="AJL18" s="264"/>
      <c r="AJM18" s="264"/>
      <c r="AJN18" s="264"/>
      <c r="AJO18" s="264"/>
      <c r="AJP18" s="264"/>
      <c r="AJQ18" s="264"/>
      <c r="AJR18" s="264"/>
      <c r="AJS18" s="264"/>
      <c r="AJT18" s="264"/>
      <c r="AJU18" s="264"/>
      <c r="AJV18" s="264"/>
      <c r="AJW18" s="264"/>
      <c r="AJX18" s="264"/>
      <c r="AJY18" s="264"/>
      <c r="AJZ18" s="264"/>
      <c r="AKA18" s="264"/>
      <c r="AKB18" s="264"/>
      <c r="AKC18" s="264"/>
      <c r="AKD18" s="264"/>
      <c r="AKE18" s="264"/>
      <c r="AKF18" s="264"/>
      <c r="AKG18" s="264"/>
      <c r="AKH18" s="264"/>
      <c r="AKI18" s="264"/>
      <c r="AKJ18" s="264"/>
      <c r="AKK18" s="264"/>
      <c r="AKL18" s="264"/>
      <c r="AKM18" s="264"/>
      <c r="AKN18" s="264"/>
      <c r="AKO18" s="264"/>
      <c r="AKP18" s="264"/>
      <c r="AKQ18" s="264"/>
      <c r="AKR18" s="264"/>
      <c r="AKS18" s="264"/>
      <c r="AKT18" s="264"/>
      <c r="AKU18" s="264"/>
      <c r="AKV18" s="264"/>
      <c r="AKW18" s="264"/>
      <c r="AKX18" s="264"/>
      <c r="AKY18" s="264"/>
      <c r="AKZ18" s="264"/>
      <c r="ALA18" s="264"/>
      <c r="ALB18" s="264"/>
      <c r="ALC18" s="264"/>
      <c r="ALD18" s="264"/>
      <c r="ALE18" s="264"/>
      <c r="ALF18" s="264"/>
      <c r="ALG18" s="264"/>
      <c r="ALH18" s="264"/>
      <c r="ALI18" s="264"/>
      <c r="ALJ18" s="264"/>
      <c r="ALK18" s="264"/>
      <c r="ALL18" s="264"/>
      <c r="ALM18" s="264"/>
      <c r="ALN18" s="264"/>
      <c r="ALO18" s="264"/>
      <c r="ALP18" s="264"/>
      <c r="ALQ18" s="264"/>
      <c r="ALR18" s="264"/>
      <c r="ALS18" s="264"/>
      <c r="ALT18" s="264"/>
      <c r="ALU18" s="264"/>
      <c r="ALV18" s="264"/>
      <c r="ALW18" s="264"/>
      <c r="ALX18" s="264"/>
      <c r="ALY18" s="264"/>
      <c r="ALZ18" s="264"/>
      <c r="AMA18" s="264"/>
      <c r="AMB18" s="264"/>
      <c r="AMC18" s="264"/>
      <c r="AMD18" s="264"/>
      <c r="AME18" s="264"/>
      <c r="AMF18" s="264"/>
      <c r="AMG18" s="264"/>
      <c r="AMH18" s="264"/>
      <c r="AMI18" s="264"/>
      <c r="AMJ18" s="264"/>
      <c r="AMK18" s="264"/>
    </row>
    <row r="19" spans="1:1025" ht="0.75" customHeight="1" x14ac:dyDescent="0.2">
      <c r="A19" s="319"/>
      <c r="B19" s="324"/>
      <c r="C19" s="163" t="s">
        <v>227</v>
      </c>
      <c r="D19" s="325"/>
      <c r="E19" s="326"/>
      <c r="F19" s="151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1025" ht="21" customHeight="1" x14ac:dyDescent="0.2">
      <c r="A20" s="157">
        <v>16</v>
      </c>
      <c r="B20" s="162" t="str">
        <f>HYPERLINK("http://tali.ru/catalog/zapchasti/tshp-2.html","Телега шарнирная приводная для тали г/п 2 т")</f>
        <v>Телега шарнирная приводная для тали г/п 2 т</v>
      </c>
      <c r="C20" s="163" t="s">
        <v>886</v>
      </c>
      <c r="D20" s="164">
        <v>15</v>
      </c>
      <c r="E20" s="165">
        <v>29900</v>
      </c>
      <c r="F20" s="151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1025" ht="30.75" customHeight="1" x14ac:dyDescent="0.2">
      <c r="A21" s="157">
        <v>17</v>
      </c>
      <c r="B21" s="162" t="str">
        <f>HYPERLINK("http://tali.ru/catalog/zapchasti/tshn-2","Телега шарнирная неприводная для тали г/п 2 т")</f>
        <v>Телега шарнирная неприводная для тали г/п 2 т</v>
      </c>
      <c r="C21" s="167" t="s">
        <v>228</v>
      </c>
      <c r="D21" s="168">
        <v>10</v>
      </c>
      <c r="E21" s="170">
        <v>7120</v>
      </c>
      <c r="F21" s="151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</row>
    <row r="22" spans="1:1025" ht="21" customHeight="1" x14ac:dyDescent="0.2">
      <c r="A22" s="157">
        <v>18</v>
      </c>
      <c r="B22" s="162" t="str">
        <f>HYPERLINK("http://tali.ru/catalog/zapchasti/tshn-1","Телега шарнирная неприводная для тали г/п 1 т")</f>
        <v>Телега шарнирная неприводная для тали г/п 1 т</v>
      </c>
      <c r="C22" s="163" t="s">
        <v>229</v>
      </c>
      <c r="D22" s="164">
        <v>80</v>
      </c>
      <c r="E22" s="165">
        <v>7000</v>
      </c>
      <c r="F22" s="151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1025" ht="21" customHeight="1" x14ac:dyDescent="0.2">
      <c r="A23" s="157">
        <v>19</v>
      </c>
      <c r="B23" s="162" t="str">
        <f>HYPERLINK("http://tali.ru/catalog/zapchasti/tel_b.html","Телега болгарского типа от 1 до 10 т")</f>
        <v>Телега болгарского типа от 1 до 10 т</v>
      </c>
      <c r="C23" s="171" t="s">
        <v>93</v>
      </c>
      <c r="D23" s="172">
        <v>80</v>
      </c>
      <c r="E23" s="173">
        <v>40000</v>
      </c>
      <c r="F23" s="151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</row>
    <row r="24" spans="1:1025" ht="21" customHeight="1" x14ac:dyDescent="0.2">
      <c r="A24" s="174"/>
      <c r="B24" s="175"/>
      <c r="C24" s="176"/>
      <c r="D24" s="176"/>
      <c r="E24" s="164"/>
      <c r="F24" s="151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1025" ht="21" customHeight="1" x14ac:dyDescent="0.2">
      <c r="A25" s="321" t="s">
        <v>230</v>
      </c>
      <c r="B25" s="321"/>
      <c r="C25" s="321"/>
      <c r="D25" s="321"/>
      <c r="E25" s="321"/>
      <c r="F25" s="151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</row>
    <row r="26" spans="1:1025" ht="21" customHeight="1" x14ac:dyDescent="0.2">
      <c r="A26" s="155" t="s">
        <v>204</v>
      </c>
      <c r="B26" s="156" t="s">
        <v>205</v>
      </c>
      <c r="C26" s="155" t="s">
        <v>206</v>
      </c>
      <c r="D26" s="155" t="s">
        <v>207</v>
      </c>
      <c r="E26" s="155" t="s">
        <v>208</v>
      </c>
      <c r="F26" s="151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1025" ht="21" customHeight="1" x14ac:dyDescent="0.2">
      <c r="A27" s="157">
        <v>20</v>
      </c>
      <c r="B27" s="162" t="str">
        <f>HYPERLINK("http://tali.ru/catalog/zapchasti/reduktor_podiyoma.html","Редуктор подъема")</f>
        <v>Редуктор подъема</v>
      </c>
      <c r="C27" s="159" t="s">
        <v>231</v>
      </c>
      <c r="D27" s="159">
        <v>130</v>
      </c>
      <c r="E27" s="177">
        <v>50350</v>
      </c>
      <c r="F27" s="151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1025" ht="21" customHeight="1" x14ac:dyDescent="0.2">
      <c r="A28" s="157">
        <v>21</v>
      </c>
      <c r="B28" s="169" t="s">
        <v>232</v>
      </c>
      <c r="C28" s="163" t="s">
        <v>233</v>
      </c>
      <c r="D28" s="163" t="s">
        <v>93</v>
      </c>
      <c r="E28" s="177">
        <v>28950</v>
      </c>
      <c r="F28" s="151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</row>
    <row r="29" spans="1:1025" ht="21" customHeight="1" x14ac:dyDescent="0.2">
      <c r="A29" s="157">
        <v>22</v>
      </c>
      <c r="B29" s="166" t="s">
        <v>234</v>
      </c>
      <c r="C29" s="163" t="s">
        <v>235</v>
      </c>
      <c r="D29" s="163" t="s">
        <v>93</v>
      </c>
      <c r="E29" s="177">
        <v>11150</v>
      </c>
      <c r="F29" s="151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</row>
    <row r="30" spans="1:1025" ht="21" customHeight="1" x14ac:dyDescent="0.2">
      <c r="A30" s="157">
        <v>23</v>
      </c>
      <c r="B30" s="166" t="s">
        <v>236</v>
      </c>
      <c r="C30" s="163" t="s">
        <v>237</v>
      </c>
      <c r="D30" s="163">
        <v>5</v>
      </c>
      <c r="E30" s="177">
        <v>6095</v>
      </c>
      <c r="F30" s="151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1025" ht="21" customHeight="1" x14ac:dyDescent="0.2">
      <c r="A31" s="157">
        <v>24</v>
      </c>
      <c r="B31" s="166" t="s">
        <v>238</v>
      </c>
      <c r="C31" s="163" t="s">
        <v>239</v>
      </c>
      <c r="D31" s="163">
        <v>5</v>
      </c>
      <c r="E31" s="177">
        <v>5595</v>
      </c>
      <c r="F31" s="151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</row>
    <row r="32" spans="1:1025" ht="21" customHeight="1" x14ac:dyDescent="0.2">
      <c r="A32" s="157">
        <v>25</v>
      </c>
      <c r="B32" s="166" t="s">
        <v>240</v>
      </c>
      <c r="C32" s="163" t="s">
        <v>241</v>
      </c>
      <c r="D32" s="163">
        <v>2.5</v>
      </c>
      <c r="E32" s="177">
        <v>2746</v>
      </c>
      <c r="F32" s="151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</row>
    <row r="33" spans="1:26" ht="21" customHeight="1" x14ac:dyDescent="0.2">
      <c r="A33" s="157">
        <v>26</v>
      </c>
      <c r="B33" s="162" t="str">
        <f>HYPERLINK("http://tali.ru/catalog/zapchasti/det-obkladka.html","Обкладка (феррадо на колодочный тормоз)")</f>
        <v>Обкладка (феррадо на колодочный тормоз)</v>
      </c>
      <c r="C33" s="163" t="s">
        <v>242</v>
      </c>
      <c r="D33" s="163">
        <v>0.1</v>
      </c>
      <c r="E33" s="178">
        <v>346</v>
      </c>
      <c r="F33" s="151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1:26" ht="21" customHeight="1" x14ac:dyDescent="0.2">
      <c r="A34" s="157">
        <v>27</v>
      </c>
      <c r="B34" s="166" t="s">
        <v>243</v>
      </c>
      <c r="C34" s="163" t="s">
        <v>244</v>
      </c>
      <c r="D34" s="163">
        <v>1.5</v>
      </c>
      <c r="E34" s="177">
        <v>1627</v>
      </c>
      <c r="F34" s="151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1:26" ht="21" customHeight="1" x14ac:dyDescent="0.2">
      <c r="A35" s="157">
        <v>28</v>
      </c>
      <c r="B35" s="166" t="s">
        <v>245</v>
      </c>
      <c r="C35" s="163" t="s">
        <v>246</v>
      </c>
      <c r="D35" s="163">
        <v>0.1</v>
      </c>
      <c r="E35" s="178">
        <v>203</v>
      </c>
      <c r="F35" s="151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1:26" ht="21" customHeight="1" x14ac:dyDescent="0.2">
      <c r="A36" s="157">
        <v>29</v>
      </c>
      <c r="B36" s="166" t="s">
        <v>247</v>
      </c>
      <c r="C36" s="163" t="s">
        <v>248</v>
      </c>
      <c r="D36" s="163">
        <v>0.1</v>
      </c>
      <c r="E36" s="178">
        <v>305</v>
      </c>
      <c r="F36" s="151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1:26" ht="21" customHeight="1" x14ac:dyDescent="0.2">
      <c r="A37" s="157">
        <v>30</v>
      </c>
      <c r="B37" s="162" t="str">
        <f>HYPERLINK("http://tali.ru/catalog/zapchasti/det-val2.html","Вал-шестерня")</f>
        <v>Вал-шестерня</v>
      </c>
      <c r="C37" s="163" t="s">
        <v>249</v>
      </c>
      <c r="D37" s="163">
        <v>1.5</v>
      </c>
      <c r="E37" s="177">
        <v>4750</v>
      </c>
      <c r="F37" s="151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ht="21" customHeight="1" x14ac:dyDescent="0.2">
      <c r="A38" s="157">
        <v>31</v>
      </c>
      <c r="B38" s="166" t="s">
        <v>250</v>
      </c>
      <c r="C38" s="163" t="s">
        <v>251</v>
      </c>
      <c r="D38" s="163">
        <v>3</v>
      </c>
      <c r="E38" s="177">
        <v>2898</v>
      </c>
      <c r="F38" s="151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6" ht="21" customHeight="1" x14ac:dyDescent="0.2">
      <c r="A39" s="157">
        <v>32</v>
      </c>
      <c r="B39" s="162" t="str">
        <f>HYPERLINK("http://tali.ru/catalog/zapchasti/prusina.html","Пружина")</f>
        <v>Пружина</v>
      </c>
      <c r="C39" s="163" t="s">
        <v>252</v>
      </c>
      <c r="D39" s="163">
        <v>0.1</v>
      </c>
      <c r="E39" s="178">
        <v>203</v>
      </c>
      <c r="F39" s="151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1:26" ht="21" customHeight="1" x14ac:dyDescent="0.2">
      <c r="A40" s="157">
        <v>33</v>
      </c>
      <c r="B40" s="162" t="str">
        <f>HYPERLINK("http://tali.ru/catalog/zapchasti/det-koleso1.html","Колесо зубчатое (зубьев 83)")</f>
        <v>Колесо зубчатое (зубьев 83)</v>
      </c>
      <c r="C40" s="163" t="s">
        <v>253</v>
      </c>
      <c r="D40" s="163">
        <v>15</v>
      </c>
      <c r="E40" s="177">
        <v>18224</v>
      </c>
      <c r="F40" s="151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1:26" ht="21" customHeight="1" x14ac:dyDescent="0.2">
      <c r="A41" s="157">
        <v>34</v>
      </c>
      <c r="B41" s="166" t="s">
        <v>254</v>
      </c>
      <c r="C41" s="163" t="s">
        <v>255</v>
      </c>
      <c r="D41" s="163">
        <v>0.5</v>
      </c>
      <c r="E41" s="177">
        <v>1000</v>
      </c>
      <c r="F41" s="151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</row>
    <row r="42" spans="1:26" ht="21" customHeight="1" x14ac:dyDescent="0.2">
      <c r="A42" s="157">
        <v>35</v>
      </c>
      <c r="B42" s="162" t="str">
        <f>HYPERLINK("http://tali.ru/catalog/zapchasti/gruz_tormoz.html","Грузоупорный тормоз")</f>
        <v>Грузоупорный тормоз</v>
      </c>
      <c r="C42" s="163" t="s">
        <v>256</v>
      </c>
      <c r="D42" s="163">
        <v>25</v>
      </c>
      <c r="E42" s="177">
        <v>33250</v>
      </c>
      <c r="F42" s="151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</row>
    <row r="43" spans="1:26" ht="21" customHeight="1" x14ac:dyDescent="0.2">
      <c r="A43" s="157">
        <v>36</v>
      </c>
      <c r="B43" s="162" t="str">
        <f>HYPERLINK("http://tali.ru/catalog/zapchasti/det-sobachka.html","Собачка")</f>
        <v>Собачка</v>
      </c>
      <c r="C43" s="163" t="s">
        <v>257</v>
      </c>
      <c r="D43" s="163">
        <v>1</v>
      </c>
      <c r="E43" s="177">
        <v>2595</v>
      </c>
      <c r="F43" s="151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</row>
    <row r="44" spans="1:26" ht="21" customHeight="1" x14ac:dyDescent="0.2">
      <c r="A44" s="157">
        <v>37</v>
      </c>
      <c r="B44" s="166" t="s">
        <v>258</v>
      </c>
      <c r="C44" s="163" t="s">
        <v>259</v>
      </c>
      <c r="D44" s="163">
        <v>0.1</v>
      </c>
      <c r="E44" s="178">
        <v>203</v>
      </c>
      <c r="F44" s="151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</row>
    <row r="45" spans="1:26" ht="21" customHeight="1" x14ac:dyDescent="0.2">
      <c r="A45" s="157">
        <v>38</v>
      </c>
      <c r="B45" s="166" t="s">
        <v>260</v>
      </c>
      <c r="C45" s="163" t="s">
        <v>261</v>
      </c>
      <c r="D45" s="163">
        <v>0.1</v>
      </c>
      <c r="E45" s="178">
        <v>305</v>
      </c>
      <c r="F45" s="151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</row>
    <row r="46" spans="1:26" ht="21" customHeight="1" x14ac:dyDescent="0.2">
      <c r="A46" s="157">
        <v>39</v>
      </c>
      <c r="B46" s="162" t="str">
        <f>HYPERLINK("http://tali.ru/catalog/zapchasti/det-val39.html","Вал-шестерня")</f>
        <v>Вал-шестерня</v>
      </c>
      <c r="C46" s="163" t="s">
        <v>262</v>
      </c>
      <c r="D46" s="163">
        <v>3.5</v>
      </c>
      <c r="E46" s="177">
        <v>5870</v>
      </c>
      <c r="F46" s="151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21" customHeight="1" x14ac:dyDescent="0.2">
      <c r="A47" s="157">
        <v>40</v>
      </c>
      <c r="B47" s="166" t="s">
        <v>263</v>
      </c>
      <c r="C47" s="163" t="s">
        <v>264</v>
      </c>
      <c r="D47" s="163">
        <v>0.1</v>
      </c>
      <c r="E47" s="178">
        <v>997</v>
      </c>
      <c r="F47" s="151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21" customHeight="1" x14ac:dyDescent="0.2">
      <c r="A48" s="157">
        <v>41</v>
      </c>
      <c r="B48" s="166" t="s">
        <v>265</v>
      </c>
      <c r="C48" s="163" t="s">
        <v>266</v>
      </c>
      <c r="D48" s="163">
        <v>0.1</v>
      </c>
      <c r="E48" s="178">
        <v>966</v>
      </c>
      <c r="F48" s="151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:26" ht="21" customHeight="1" x14ac:dyDescent="0.2">
      <c r="A49" s="157">
        <v>42</v>
      </c>
      <c r="B49" s="166" t="s">
        <v>267</v>
      </c>
      <c r="C49" s="163" t="s">
        <v>268</v>
      </c>
      <c r="D49" s="163">
        <v>3</v>
      </c>
      <c r="E49" s="177">
        <v>7200</v>
      </c>
      <c r="F49" s="151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</row>
    <row r="50" spans="1:26" ht="21" customHeight="1" x14ac:dyDescent="0.2">
      <c r="A50" s="157">
        <v>43</v>
      </c>
      <c r="B50" s="166" t="s">
        <v>269</v>
      </c>
      <c r="C50" s="163" t="s">
        <v>270</v>
      </c>
      <c r="D50" s="163">
        <v>0.1</v>
      </c>
      <c r="E50" s="178">
        <v>305</v>
      </c>
      <c r="F50" s="151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</row>
    <row r="51" spans="1:26" ht="21" customHeight="1" x14ac:dyDescent="0.2">
      <c r="A51" s="157">
        <v>44</v>
      </c>
      <c r="B51" s="162" t="str">
        <f>HYPERLINK("http://tali.ru/catalog/zapchasti/hrapovoe_koleso.html","Храповое колесо")</f>
        <v>Храповое колесо</v>
      </c>
      <c r="C51" s="163" t="s">
        <v>271</v>
      </c>
      <c r="D51" s="163">
        <v>4</v>
      </c>
      <c r="E51" s="177">
        <v>4700</v>
      </c>
      <c r="F51" s="151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</row>
    <row r="52" spans="1:26" ht="21" customHeight="1" x14ac:dyDescent="0.2">
      <c r="A52" s="157">
        <v>45</v>
      </c>
      <c r="B52" s="166" t="s">
        <v>272</v>
      </c>
      <c r="C52" s="163" t="s">
        <v>273</v>
      </c>
      <c r="D52" s="163">
        <v>0.2</v>
      </c>
      <c r="E52" s="178">
        <v>346</v>
      </c>
      <c r="F52" s="151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</row>
    <row r="53" spans="1:26" ht="21" customHeight="1" x14ac:dyDescent="0.2">
      <c r="A53" s="157">
        <v>46</v>
      </c>
      <c r="B53" s="162" t="str">
        <f>HYPERLINK("http://tali.ru/catalog/zapchasti/det-koleso2.html","Колесо зубчатое")</f>
        <v>Колесо зубчатое</v>
      </c>
      <c r="C53" s="163" t="s">
        <v>274</v>
      </c>
      <c r="D53" s="163">
        <v>12</v>
      </c>
      <c r="E53" s="177">
        <v>11150</v>
      </c>
      <c r="F53" s="151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</row>
    <row r="54" spans="1:26" ht="21" customHeight="1" x14ac:dyDescent="0.2">
      <c r="A54" s="157">
        <v>47</v>
      </c>
      <c r="B54" s="166" t="s">
        <v>275</v>
      </c>
      <c r="C54" s="163" t="s">
        <v>276</v>
      </c>
      <c r="D54" s="163">
        <v>0.2</v>
      </c>
      <c r="E54" s="178">
        <v>450</v>
      </c>
      <c r="F54" s="151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1:26" ht="21" customHeight="1" x14ac:dyDescent="0.2">
      <c r="A55" s="157">
        <v>48</v>
      </c>
      <c r="B55" s="166" t="s">
        <v>265</v>
      </c>
      <c r="C55" s="163" t="s">
        <v>277</v>
      </c>
      <c r="D55" s="163">
        <v>0.5</v>
      </c>
      <c r="E55" s="178">
        <v>153</v>
      </c>
      <c r="F55" s="151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1:26" ht="21" customHeight="1" x14ac:dyDescent="0.2">
      <c r="A56" s="157">
        <v>49</v>
      </c>
      <c r="B56" s="166" t="s">
        <v>265</v>
      </c>
      <c r="C56" s="163" t="s">
        <v>278</v>
      </c>
      <c r="D56" s="163">
        <v>0.1</v>
      </c>
      <c r="E56" s="178">
        <v>153</v>
      </c>
      <c r="F56" s="151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1:26" ht="21" customHeight="1" x14ac:dyDescent="0.2">
      <c r="A57" s="157">
        <v>50</v>
      </c>
      <c r="B57" s="166" t="s">
        <v>279</v>
      </c>
      <c r="C57" s="163" t="s">
        <v>93</v>
      </c>
      <c r="D57" s="163">
        <v>0.1</v>
      </c>
      <c r="E57" s="178">
        <v>203</v>
      </c>
      <c r="F57" s="151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1:26" ht="21" customHeight="1" x14ac:dyDescent="0.2">
      <c r="A58" s="157">
        <v>51</v>
      </c>
      <c r="B58" s="179" t="s">
        <v>280</v>
      </c>
      <c r="C58" s="171" t="s">
        <v>281</v>
      </c>
      <c r="D58" s="171">
        <v>1</v>
      </c>
      <c r="E58" s="180">
        <v>6351</v>
      </c>
      <c r="F58" s="151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1:26" ht="21" customHeight="1" x14ac:dyDescent="0.2">
      <c r="A59" s="174"/>
      <c r="B59" s="175"/>
      <c r="C59" s="176"/>
      <c r="D59" s="176"/>
      <c r="E59" s="164"/>
      <c r="F59" s="151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1:26" ht="21" customHeight="1" x14ac:dyDescent="0.2">
      <c r="A60" s="322" t="s">
        <v>282</v>
      </c>
      <c r="B60" s="322"/>
      <c r="C60" s="322"/>
      <c r="D60" s="322"/>
      <c r="E60" s="322"/>
      <c r="F60" s="151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  <row r="61" spans="1:26" ht="21" customHeight="1" x14ac:dyDescent="0.2">
      <c r="A61" s="155" t="s">
        <v>204</v>
      </c>
      <c r="B61" s="156" t="s">
        <v>205</v>
      </c>
      <c r="C61" s="155" t="s">
        <v>206</v>
      </c>
      <c r="D61" s="155" t="s">
        <v>207</v>
      </c>
      <c r="E61" s="155" t="s">
        <v>208</v>
      </c>
      <c r="F61" s="151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</row>
    <row r="62" spans="1:26" ht="21" customHeight="1" x14ac:dyDescent="0.2">
      <c r="A62" s="157">
        <v>52</v>
      </c>
      <c r="B62" s="162" t="s">
        <v>283</v>
      </c>
      <c r="C62" s="159" t="s">
        <v>93</v>
      </c>
      <c r="D62" s="159" t="s">
        <v>93</v>
      </c>
      <c r="E62" s="178" t="s">
        <v>16</v>
      </c>
      <c r="F62" s="151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</row>
    <row r="63" spans="1:26" ht="21" customHeight="1" x14ac:dyDescent="0.2">
      <c r="A63" s="157">
        <v>53</v>
      </c>
      <c r="B63" s="162" t="s">
        <v>284</v>
      </c>
      <c r="C63" s="163" t="s">
        <v>285</v>
      </c>
      <c r="D63" s="163">
        <v>26</v>
      </c>
      <c r="E63" s="177">
        <v>9350</v>
      </c>
      <c r="F63" s="151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21" customHeight="1" x14ac:dyDescent="0.2">
      <c r="A64" s="157">
        <v>54</v>
      </c>
      <c r="B64" s="166" t="s">
        <v>286</v>
      </c>
      <c r="C64" s="163" t="s">
        <v>287</v>
      </c>
      <c r="D64" s="163">
        <v>5</v>
      </c>
      <c r="E64" s="177">
        <v>4485</v>
      </c>
      <c r="F64" s="151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</row>
    <row r="65" spans="1:26" ht="21" customHeight="1" x14ac:dyDescent="0.2">
      <c r="A65" s="157">
        <v>55</v>
      </c>
      <c r="B65" s="162" t="s">
        <v>288</v>
      </c>
      <c r="C65" s="163" t="s">
        <v>289</v>
      </c>
      <c r="D65" s="163">
        <v>4</v>
      </c>
      <c r="E65" s="177">
        <v>3885</v>
      </c>
      <c r="F65" s="151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</row>
    <row r="66" spans="1:26" ht="21" customHeight="1" x14ac:dyDescent="0.2">
      <c r="A66" s="157">
        <v>56</v>
      </c>
      <c r="B66" s="169" t="s">
        <v>290</v>
      </c>
      <c r="C66" s="163" t="s">
        <v>291</v>
      </c>
      <c r="D66" s="163">
        <v>7</v>
      </c>
      <c r="E66" s="177">
        <v>5010</v>
      </c>
      <c r="F66" s="151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</row>
    <row r="67" spans="1:26" ht="21" customHeight="1" x14ac:dyDescent="0.2">
      <c r="A67" s="157">
        <v>57</v>
      </c>
      <c r="B67" s="169" t="s">
        <v>292</v>
      </c>
      <c r="C67" s="163" t="s">
        <v>293</v>
      </c>
      <c r="D67" s="163">
        <v>26</v>
      </c>
      <c r="E67" s="177">
        <v>10550</v>
      </c>
      <c r="F67" s="151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</row>
    <row r="68" spans="1:26" ht="21" customHeight="1" x14ac:dyDescent="0.2">
      <c r="A68" s="157">
        <v>58</v>
      </c>
      <c r="B68" s="166" t="s">
        <v>294</v>
      </c>
      <c r="C68" s="163" t="s">
        <v>295</v>
      </c>
      <c r="D68" s="163">
        <v>5</v>
      </c>
      <c r="E68" s="177">
        <v>4950</v>
      </c>
      <c r="F68" s="151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</row>
    <row r="69" spans="1:26" ht="21" customHeight="1" x14ac:dyDescent="0.2">
      <c r="A69" s="157">
        <v>59</v>
      </c>
      <c r="B69" s="166" t="s">
        <v>296</v>
      </c>
      <c r="C69" s="163" t="s">
        <v>297</v>
      </c>
      <c r="D69" s="163">
        <v>4</v>
      </c>
      <c r="E69" s="177">
        <v>3580</v>
      </c>
      <c r="F69" s="151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</row>
    <row r="70" spans="1:26" ht="21" customHeight="1" x14ac:dyDescent="0.2">
      <c r="A70" s="319">
        <v>60</v>
      </c>
      <c r="B70" s="323" t="s">
        <v>298</v>
      </c>
      <c r="C70" s="163" t="s">
        <v>297</v>
      </c>
      <c r="D70" s="163">
        <v>4.5</v>
      </c>
      <c r="E70" s="177">
        <v>3885</v>
      </c>
      <c r="F70" s="151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</row>
    <row r="71" spans="1:26" ht="21" customHeight="1" x14ac:dyDescent="0.2">
      <c r="A71" s="319"/>
      <c r="B71" s="323"/>
      <c r="C71" s="163" t="s">
        <v>299</v>
      </c>
      <c r="D71" s="163">
        <v>7</v>
      </c>
      <c r="E71" s="177">
        <v>7180</v>
      </c>
      <c r="F71" s="151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</row>
    <row r="72" spans="1:26" ht="21" customHeight="1" x14ac:dyDescent="0.2">
      <c r="A72" s="157">
        <v>62</v>
      </c>
      <c r="B72" s="162" t="s">
        <v>300</v>
      </c>
      <c r="C72" s="163" t="s">
        <v>301</v>
      </c>
      <c r="D72" s="163">
        <v>30</v>
      </c>
      <c r="E72" s="177">
        <v>13870</v>
      </c>
      <c r="F72" s="151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21" customHeight="1" x14ac:dyDescent="0.2">
      <c r="A73" s="157"/>
      <c r="B73" s="169"/>
      <c r="C73" s="163" t="s">
        <v>302</v>
      </c>
      <c r="D73" s="163">
        <v>45</v>
      </c>
      <c r="E73" s="177">
        <v>16500</v>
      </c>
      <c r="F73" s="151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</row>
    <row r="74" spans="1:26" ht="21" customHeight="1" x14ac:dyDescent="0.2">
      <c r="A74" s="157">
        <v>63</v>
      </c>
      <c r="B74" s="166" t="s">
        <v>303</v>
      </c>
      <c r="C74" s="163" t="s">
        <v>304</v>
      </c>
      <c r="D74" s="163">
        <v>35</v>
      </c>
      <c r="E74" s="177">
        <v>17565</v>
      </c>
      <c r="F74" s="151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</row>
    <row r="75" spans="1:26" ht="21" customHeight="1" x14ac:dyDescent="0.2">
      <c r="A75" s="157">
        <v>64</v>
      </c>
      <c r="B75" s="166" t="s">
        <v>305</v>
      </c>
      <c r="C75" s="163" t="s">
        <v>306</v>
      </c>
      <c r="D75" s="163">
        <v>10</v>
      </c>
      <c r="E75" s="177">
        <v>7520</v>
      </c>
      <c r="F75" s="151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</row>
    <row r="76" spans="1:26" ht="21" customHeight="1" x14ac:dyDescent="0.2">
      <c r="A76" s="157">
        <v>65</v>
      </c>
      <c r="B76" s="166" t="s">
        <v>296</v>
      </c>
      <c r="C76" s="163" t="s">
        <v>297</v>
      </c>
      <c r="D76" s="163">
        <v>4</v>
      </c>
      <c r="E76" s="177">
        <v>3580</v>
      </c>
      <c r="F76" s="151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</row>
    <row r="77" spans="1:26" ht="21" customHeight="1" x14ac:dyDescent="0.2">
      <c r="A77" s="157">
        <v>66</v>
      </c>
      <c r="B77" s="166" t="s">
        <v>307</v>
      </c>
      <c r="C77" s="163" t="s">
        <v>297</v>
      </c>
      <c r="D77" s="163">
        <v>4.5</v>
      </c>
      <c r="E77" s="177">
        <v>3885</v>
      </c>
      <c r="F77" s="151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</row>
    <row r="78" spans="1:26" ht="21" customHeight="1" x14ac:dyDescent="0.2">
      <c r="A78" s="157">
        <v>67</v>
      </c>
      <c r="B78" s="166" t="s">
        <v>308</v>
      </c>
      <c r="C78" s="163" t="s">
        <v>309</v>
      </c>
      <c r="D78" s="163">
        <v>12</v>
      </c>
      <c r="E78" s="177">
        <v>9400</v>
      </c>
      <c r="F78" s="151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</row>
    <row r="79" spans="1:26" ht="21" customHeight="1" x14ac:dyDescent="0.2">
      <c r="A79" s="157">
        <v>68</v>
      </c>
      <c r="B79" s="166" t="s">
        <v>310</v>
      </c>
      <c r="C79" s="163" t="s">
        <v>304</v>
      </c>
      <c r="D79" s="163">
        <v>40</v>
      </c>
      <c r="E79" s="177">
        <v>18737</v>
      </c>
      <c r="F79" s="151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</row>
    <row r="80" spans="1:26" ht="21" customHeight="1" x14ac:dyDescent="0.2">
      <c r="A80" s="157">
        <v>69</v>
      </c>
      <c r="B80" s="166" t="s">
        <v>311</v>
      </c>
      <c r="C80" s="163" t="s">
        <v>312</v>
      </c>
      <c r="D80" s="163">
        <v>0.2</v>
      </c>
      <c r="E80" s="177">
        <v>735</v>
      </c>
      <c r="F80" s="151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</row>
    <row r="81" spans="1:26" ht="21" customHeight="1" x14ac:dyDescent="0.2">
      <c r="A81" s="157">
        <v>70</v>
      </c>
      <c r="B81" s="166" t="s">
        <v>313</v>
      </c>
      <c r="C81" s="163" t="s">
        <v>314</v>
      </c>
      <c r="D81" s="163">
        <v>12</v>
      </c>
      <c r="E81" s="177">
        <v>9335</v>
      </c>
      <c r="F81" s="151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</row>
    <row r="82" spans="1:26" ht="21" customHeight="1" x14ac:dyDescent="0.2">
      <c r="A82" s="157">
        <v>71</v>
      </c>
      <c r="B82" s="166" t="s">
        <v>315</v>
      </c>
      <c r="C82" s="163" t="s">
        <v>316</v>
      </c>
      <c r="D82" s="163">
        <v>13</v>
      </c>
      <c r="E82" s="177">
        <v>10571</v>
      </c>
      <c r="F82" s="151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</row>
    <row r="83" spans="1:26" ht="21" customHeight="1" x14ac:dyDescent="0.2">
      <c r="A83" s="157">
        <v>72</v>
      </c>
      <c r="B83" s="162" t="s">
        <v>296</v>
      </c>
      <c r="C83" s="163" t="s">
        <v>297</v>
      </c>
      <c r="D83" s="163">
        <v>4</v>
      </c>
      <c r="E83" s="177">
        <v>3580</v>
      </c>
      <c r="F83" s="151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</row>
    <row r="84" spans="1:26" ht="21" customHeight="1" x14ac:dyDescent="0.2">
      <c r="A84" s="157">
        <v>73</v>
      </c>
      <c r="B84" s="166" t="s">
        <v>307</v>
      </c>
      <c r="C84" s="163" t="s">
        <v>297</v>
      </c>
      <c r="D84" s="163">
        <v>4.5</v>
      </c>
      <c r="E84" s="177">
        <v>3885</v>
      </c>
      <c r="F84" s="151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</row>
    <row r="85" spans="1:26" ht="21" customHeight="1" x14ac:dyDescent="0.2">
      <c r="A85" s="182">
        <v>74</v>
      </c>
      <c r="B85" s="166" t="s">
        <v>317</v>
      </c>
      <c r="C85" s="163" t="s">
        <v>318</v>
      </c>
      <c r="D85" s="163">
        <v>60</v>
      </c>
      <c r="E85" s="177">
        <v>38650</v>
      </c>
      <c r="F85" s="151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</row>
    <row r="86" spans="1:26" ht="21" customHeight="1" x14ac:dyDescent="0.2">
      <c r="A86" s="157">
        <v>75</v>
      </c>
      <c r="B86" s="166" t="s">
        <v>319</v>
      </c>
      <c r="C86" s="163" t="s">
        <v>301</v>
      </c>
      <c r="D86" s="163">
        <v>90</v>
      </c>
      <c r="E86" s="177">
        <v>35622</v>
      </c>
      <c r="F86" s="151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</row>
    <row r="87" spans="1:26" ht="21" customHeight="1" x14ac:dyDescent="0.2">
      <c r="A87" s="183">
        <v>76</v>
      </c>
      <c r="B87" s="175" t="s">
        <v>320</v>
      </c>
      <c r="C87" s="184" t="s">
        <v>321</v>
      </c>
      <c r="D87" s="184">
        <v>20</v>
      </c>
      <c r="E87" s="165">
        <v>21120</v>
      </c>
      <c r="F87" s="151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</row>
    <row r="88" spans="1:26" ht="21" customHeight="1" x14ac:dyDescent="0.2">
      <c r="A88" s="185">
        <v>77</v>
      </c>
      <c r="B88" s="186" t="s">
        <v>322</v>
      </c>
      <c r="C88" s="187" t="s">
        <v>323</v>
      </c>
      <c r="D88" s="187">
        <v>25</v>
      </c>
      <c r="E88" s="188">
        <v>22205</v>
      </c>
      <c r="F88" s="151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</row>
    <row r="89" spans="1:26" ht="21" customHeight="1" x14ac:dyDescent="0.2">
      <c r="F89" s="151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</row>
    <row r="90" spans="1:26" ht="21" customHeight="1" x14ac:dyDescent="0.2">
      <c r="A90" s="322" t="s">
        <v>324</v>
      </c>
      <c r="B90" s="322"/>
      <c r="C90" s="322"/>
      <c r="D90" s="322"/>
      <c r="E90" s="322"/>
      <c r="F90" s="151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</row>
    <row r="91" spans="1:26" ht="21" customHeight="1" x14ac:dyDescent="0.2">
      <c r="A91" s="155" t="s">
        <v>204</v>
      </c>
      <c r="B91" s="156" t="s">
        <v>205</v>
      </c>
      <c r="C91" s="155" t="s">
        <v>206</v>
      </c>
      <c r="D91" s="155" t="s">
        <v>207</v>
      </c>
      <c r="E91" s="155" t="s">
        <v>208</v>
      </c>
      <c r="F91" s="151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</row>
    <row r="92" spans="1:26" ht="21" customHeight="1" x14ac:dyDescent="0.2">
      <c r="A92" s="157">
        <v>78</v>
      </c>
      <c r="B92" s="166" t="s">
        <v>325</v>
      </c>
      <c r="C92" s="159" t="s">
        <v>326</v>
      </c>
      <c r="D92" s="159">
        <v>100</v>
      </c>
      <c r="E92" s="177">
        <v>62308</v>
      </c>
      <c r="F92" s="151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</row>
    <row r="93" spans="1:26" ht="21" customHeight="1" x14ac:dyDescent="0.2">
      <c r="A93" s="157">
        <v>79</v>
      </c>
      <c r="B93" s="166" t="s">
        <v>327</v>
      </c>
      <c r="C93" s="163" t="s">
        <v>328</v>
      </c>
      <c r="D93" s="163">
        <v>60</v>
      </c>
      <c r="E93" s="177">
        <v>32985</v>
      </c>
      <c r="F93" s="151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</row>
    <row r="94" spans="1:26" ht="21" customHeight="1" x14ac:dyDescent="0.2">
      <c r="A94" s="157">
        <v>80</v>
      </c>
      <c r="B94" s="166" t="s">
        <v>329</v>
      </c>
      <c r="C94" s="163" t="s">
        <v>330</v>
      </c>
      <c r="D94" s="163">
        <v>120</v>
      </c>
      <c r="E94" s="177">
        <v>69190</v>
      </c>
      <c r="F94" s="151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</row>
    <row r="95" spans="1:26" ht="21" customHeight="1" x14ac:dyDescent="0.2">
      <c r="A95" s="157">
        <v>81</v>
      </c>
      <c r="B95" s="166" t="s">
        <v>327</v>
      </c>
      <c r="C95" s="163" t="s">
        <v>331</v>
      </c>
      <c r="D95" s="163">
        <v>80</v>
      </c>
      <c r="E95" s="177">
        <v>34677</v>
      </c>
      <c r="F95" s="151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</row>
    <row r="96" spans="1:26" ht="21" customHeight="1" x14ac:dyDescent="0.2">
      <c r="A96" s="157">
        <v>82</v>
      </c>
      <c r="B96" s="166" t="s">
        <v>332</v>
      </c>
      <c r="C96" s="163" t="s">
        <v>333</v>
      </c>
      <c r="D96" s="163">
        <v>140</v>
      </c>
      <c r="E96" s="177">
        <v>76125</v>
      </c>
      <c r="F96" s="151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</row>
    <row r="97" spans="1:26" ht="21" customHeight="1" x14ac:dyDescent="0.2">
      <c r="A97" s="157">
        <v>83</v>
      </c>
      <c r="B97" s="166" t="s">
        <v>327</v>
      </c>
      <c r="C97" s="163" t="s">
        <v>334</v>
      </c>
      <c r="D97" s="163">
        <v>100</v>
      </c>
      <c r="E97" s="177">
        <v>38705</v>
      </c>
      <c r="F97" s="151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</row>
    <row r="98" spans="1:26" ht="21" customHeight="1" x14ac:dyDescent="0.2">
      <c r="A98" s="157">
        <v>84</v>
      </c>
      <c r="B98" s="162" t="s">
        <v>335</v>
      </c>
      <c r="C98" s="163" t="s">
        <v>336</v>
      </c>
      <c r="D98" s="163">
        <v>160</v>
      </c>
      <c r="E98" s="177">
        <v>83100</v>
      </c>
      <c r="F98" s="151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</row>
    <row r="99" spans="1:26" ht="21" customHeight="1" x14ac:dyDescent="0.2">
      <c r="A99" s="157">
        <v>85</v>
      </c>
      <c r="B99" s="166" t="s">
        <v>327</v>
      </c>
      <c r="C99" s="163" t="s">
        <v>337</v>
      </c>
      <c r="D99" s="163">
        <v>125</v>
      </c>
      <c r="E99" s="177">
        <v>54030</v>
      </c>
      <c r="F99" s="151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</row>
    <row r="100" spans="1:26" ht="21" customHeight="1" x14ac:dyDescent="0.2">
      <c r="A100" s="157">
        <v>86</v>
      </c>
      <c r="B100" s="166" t="s">
        <v>338</v>
      </c>
      <c r="C100" s="163" t="s">
        <v>339</v>
      </c>
      <c r="D100" s="163">
        <v>180</v>
      </c>
      <c r="E100" s="177">
        <v>103754</v>
      </c>
      <c r="F100" s="151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</row>
    <row r="101" spans="1:26" ht="21" customHeight="1" x14ac:dyDescent="0.2">
      <c r="A101" s="157">
        <v>87</v>
      </c>
      <c r="B101" s="166" t="s">
        <v>327</v>
      </c>
      <c r="C101" s="163" t="s">
        <v>340</v>
      </c>
      <c r="D101" s="163">
        <v>140</v>
      </c>
      <c r="E101" s="177">
        <v>62421</v>
      </c>
      <c r="F101" s="151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</row>
    <row r="102" spans="1:26" ht="21" customHeight="1" x14ac:dyDescent="0.2">
      <c r="A102" s="157">
        <v>88</v>
      </c>
      <c r="B102" s="166" t="s">
        <v>341</v>
      </c>
      <c r="C102" s="163" t="s">
        <v>93</v>
      </c>
      <c r="D102" s="163">
        <v>150</v>
      </c>
      <c r="E102" s="177">
        <v>91393</v>
      </c>
      <c r="F102" s="151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</row>
    <row r="103" spans="1:26" ht="21" customHeight="1" x14ac:dyDescent="0.2">
      <c r="A103" s="157">
        <v>89</v>
      </c>
      <c r="B103" s="166" t="s">
        <v>342</v>
      </c>
      <c r="C103" s="163" t="s">
        <v>93</v>
      </c>
      <c r="D103" s="163">
        <v>180</v>
      </c>
      <c r="E103" s="177">
        <v>104873</v>
      </c>
      <c r="F103" s="151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</row>
    <row r="104" spans="1:26" ht="21" customHeight="1" x14ac:dyDescent="0.2">
      <c r="A104" s="157">
        <v>90</v>
      </c>
      <c r="B104" s="166" t="s">
        <v>343</v>
      </c>
      <c r="C104" s="163" t="s">
        <v>344</v>
      </c>
      <c r="D104" s="163">
        <v>180</v>
      </c>
      <c r="E104" s="177">
        <v>55397</v>
      </c>
      <c r="F104" s="151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</row>
    <row r="105" spans="1:26" ht="21" customHeight="1" x14ac:dyDescent="0.2">
      <c r="A105" s="157">
        <v>91</v>
      </c>
      <c r="B105" s="166" t="s">
        <v>345</v>
      </c>
      <c r="C105" s="163" t="s">
        <v>346</v>
      </c>
      <c r="D105" s="163">
        <v>10</v>
      </c>
      <c r="E105" s="177">
        <v>7780</v>
      </c>
      <c r="F105" s="151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</row>
    <row r="106" spans="1:26" ht="21" customHeight="1" x14ac:dyDescent="0.2">
      <c r="A106" s="157">
        <v>92</v>
      </c>
      <c r="B106" s="166" t="s">
        <v>347</v>
      </c>
      <c r="C106" s="163" t="s">
        <v>348</v>
      </c>
      <c r="D106" s="163">
        <v>2</v>
      </c>
      <c r="E106" s="177">
        <v>1677</v>
      </c>
      <c r="F106" s="151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</row>
    <row r="107" spans="1:26" ht="21" customHeight="1" x14ac:dyDescent="0.2">
      <c r="A107" s="157">
        <v>93</v>
      </c>
      <c r="B107" s="166" t="s">
        <v>349</v>
      </c>
      <c r="C107" s="163" t="s">
        <v>350</v>
      </c>
      <c r="D107" s="163">
        <v>0.2</v>
      </c>
      <c r="E107" s="178">
        <v>305</v>
      </c>
      <c r="F107" s="151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</row>
    <row r="108" spans="1:26" ht="21" customHeight="1" x14ac:dyDescent="0.2">
      <c r="A108" s="157">
        <v>94</v>
      </c>
      <c r="B108" s="166" t="s">
        <v>351</v>
      </c>
      <c r="C108" s="163" t="s">
        <v>352</v>
      </c>
      <c r="D108" s="163">
        <v>0.3</v>
      </c>
      <c r="E108" s="177">
        <v>3300</v>
      </c>
      <c r="F108" s="151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</row>
    <row r="109" spans="1:26" ht="21" customHeight="1" x14ac:dyDescent="0.2">
      <c r="A109" s="157">
        <v>95</v>
      </c>
      <c r="B109" s="166" t="s">
        <v>222</v>
      </c>
      <c r="C109" s="163" t="s">
        <v>353</v>
      </c>
      <c r="D109" s="163">
        <v>1.5</v>
      </c>
      <c r="E109" s="177">
        <v>2522</v>
      </c>
      <c r="F109" s="151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</row>
    <row r="110" spans="1:26" ht="21" customHeight="1" x14ac:dyDescent="0.2">
      <c r="A110" s="157">
        <v>96</v>
      </c>
      <c r="B110" s="166" t="s">
        <v>354</v>
      </c>
      <c r="C110" s="163" t="s">
        <v>355</v>
      </c>
      <c r="D110" s="163">
        <v>10</v>
      </c>
      <c r="E110" s="177">
        <v>6656</v>
      </c>
      <c r="F110" s="151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</row>
    <row r="111" spans="1:26" ht="21" customHeight="1" x14ac:dyDescent="0.2">
      <c r="A111" s="157">
        <v>97</v>
      </c>
      <c r="B111" s="166" t="s">
        <v>356</v>
      </c>
      <c r="C111" s="163" t="s">
        <v>357</v>
      </c>
      <c r="D111" s="163">
        <v>10</v>
      </c>
      <c r="E111" s="178" t="s">
        <v>16</v>
      </c>
      <c r="F111" s="151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</row>
    <row r="112" spans="1:26" ht="21" customHeight="1" x14ac:dyDescent="0.2">
      <c r="A112" s="157">
        <v>98</v>
      </c>
      <c r="B112" s="166" t="s">
        <v>358</v>
      </c>
      <c r="C112" s="163" t="s">
        <v>359</v>
      </c>
      <c r="D112" s="163">
        <v>10</v>
      </c>
      <c r="E112" s="177">
        <v>5035</v>
      </c>
      <c r="F112" s="151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</row>
    <row r="113" spans="1:26" ht="21" customHeight="1" x14ac:dyDescent="0.2">
      <c r="A113" s="157">
        <v>99</v>
      </c>
      <c r="B113" s="162" t="s">
        <v>349</v>
      </c>
      <c r="C113" s="163" t="s">
        <v>360</v>
      </c>
      <c r="D113" s="163">
        <v>0.2</v>
      </c>
      <c r="E113" s="177">
        <v>1220</v>
      </c>
      <c r="F113" s="151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</row>
    <row r="114" spans="1:26" ht="21" customHeight="1" x14ac:dyDescent="0.2">
      <c r="A114" s="157">
        <v>100</v>
      </c>
      <c r="B114" s="166" t="s">
        <v>361</v>
      </c>
      <c r="C114" s="163" t="s">
        <v>362</v>
      </c>
      <c r="D114" s="163">
        <v>0.3</v>
      </c>
      <c r="E114" s="177">
        <v>1220</v>
      </c>
      <c r="F114" s="151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</row>
    <row r="115" spans="1:26" ht="21" customHeight="1" x14ac:dyDescent="0.2">
      <c r="A115" s="157">
        <v>101</v>
      </c>
      <c r="B115" s="189" t="s">
        <v>363</v>
      </c>
      <c r="C115" s="171" t="s">
        <v>364</v>
      </c>
      <c r="D115" s="190">
        <v>6</v>
      </c>
      <c r="E115" s="191">
        <v>10577</v>
      </c>
      <c r="F115" s="151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</row>
    <row r="116" spans="1:26" ht="21" customHeight="1" x14ac:dyDescent="0.2">
      <c r="A116" s="168"/>
      <c r="B116" s="162"/>
      <c r="C116" s="164"/>
      <c r="D116" s="168"/>
      <c r="E116" s="192"/>
      <c r="F116" s="151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</row>
    <row r="117" spans="1:26" ht="21" customHeight="1" x14ac:dyDescent="0.2">
      <c r="A117" s="153" t="s">
        <v>365</v>
      </c>
      <c r="B117" s="153"/>
      <c r="C117" s="153"/>
      <c r="D117" s="153"/>
      <c r="E117" s="153"/>
      <c r="F117" s="151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</row>
    <row r="118" spans="1:26" ht="21" customHeight="1" x14ac:dyDescent="0.2">
      <c r="A118" s="155" t="s">
        <v>204</v>
      </c>
      <c r="B118" s="156" t="s">
        <v>205</v>
      </c>
      <c r="C118" s="155" t="s">
        <v>206</v>
      </c>
      <c r="D118" s="155" t="s">
        <v>207</v>
      </c>
      <c r="E118" s="155" t="s">
        <v>208</v>
      </c>
      <c r="F118" s="151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</row>
    <row r="119" spans="1:26" ht="21" customHeight="1" x14ac:dyDescent="0.2">
      <c r="A119" s="157">
        <v>102</v>
      </c>
      <c r="B119" s="166" t="s">
        <v>366</v>
      </c>
      <c r="C119" s="159" t="s">
        <v>93</v>
      </c>
      <c r="D119" s="159">
        <v>1</v>
      </c>
      <c r="E119" s="177" t="s">
        <v>367</v>
      </c>
      <c r="F119" s="151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</row>
    <row r="120" spans="1:26" ht="21" customHeight="1" x14ac:dyDescent="0.2">
      <c r="A120" s="157">
        <v>103</v>
      </c>
      <c r="B120" s="166" t="s">
        <v>368</v>
      </c>
      <c r="C120" s="163" t="s">
        <v>93</v>
      </c>
      <c r="D120" s="163">
        <v>10</v>
      </c>
      <c r="E120" s="177" t="s">
        <v>369</v>
      </c>
      <c r="F120" s="151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</row>
    <row r="121" spans="1:26" ht="21" customHeight="1" x14ac:dyDescent="0.2">
      <c r="A121" s="157">
        <v>104</v>
      </c>
      <c r="B121" s="166" t="s">
        <v>370</v>
      </c>
      <c r="C121" s="193" t="s">
        <v>93</v>
      </c>
      <c r="D121" s="163">
        <v>25</v>
      </c>
      <c r="E121" s="177" t="s">
        <v>371</v>
      </c>
      <c r="F121" s="151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</row>
    <row r="122" spans="1:26" ht="21" customHeight="1" x14ac:dyDescent="0.2">
      <c r="A122" s="319">
        <v>105</v>
      </c>
      <c r="B122" s="320" t="s">
        <v>372</v>
      </c>
      <c r="C122" s="193" t="s">
        <v>373</v>
      </c>
      <c r="D122" s="167">
        <v>3.2</v>
      </c>
      <c r="E122" s="194" t="s">
        <v>374</v>
      </c>
      <c r="F122" s="151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</row>
    <row r="123" spans="1:26" ht="21" customHeight="1" x14ac:dyDescent="0.2">
      <c r="A123" s="319"/>
      <c r="B123" s="320"/>
      <c r="C123" s="193" t="s">
        <v>375</v>
      </c>
      <c r="D123" s="167"/>
      <c r="E123" s="194"/>
      <c r="F123" s="151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</row>
    <row r="124" spans="1:26" ht="21" customHeight="1" x14ac:dyDescent="0.2">
      <c r="A124" s="319"/>
      <c r="B124" s="320"/>
      <c r="C124" s="193" t="s">
        <v>376</v>
      </c>
      <c r="D124" s="167"/>
      <c r="E124" s="194"/>
      <c r="F124" s="151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</row>
    <row r="125" spans="1:26" ht="21" customHeight="1" x14ac:dyDescent="0.2">
      <c r="A125" s="319">
        <v>106</v>
      </c>
      <c r="B125" s="320" t="s">
        <v>377</v>
      </c>
      <c r="C125" s="193" t="s">
        <v>373</v>
      </c>
      <c r="D125" s="167">
        <v>0.5</v>
      </c>
      <c r="E125" s="194" t="s">
        <v>378</v>
      </c>
      <c r="F125" s="151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</row>
    <row r="126" spans="1:26" ht="21" customHeight="1" x14ac:dyDescent="0.2">
      <c r="A126" s="319"/>
      <c r="B126" s="320"/>
      <c r="C126" s="193" t="s">
        <v>375</v>
      </c>
      <c r="D126" s="167"/>
      <c r="E126" s="194"/>
      <c r="F126" s="151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</row>
    <row r="127" spans="1:26" ht="21" customHeight="1" x14ac:dyDescent="0.2">
      <c r="A127" s="319"/>
      <c r="B127" s="320"/>
      <c r="C127" s="193" t="s">
        <v>376</v>
      </c>
      <c r="D127" s="167"/>
      <c r="E127" s="194"/>
      <c r="F127" s="151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</row>
    <row r="128" spans="1:26" ht="31.5" customHeight="1" x14ac:dyDescent="0.2">
      <c r="A128" s="157"/>
      <c r="B128" s="195"/>
      <c r="C128" s="193"/>
      <c r="D128" s="167"/>
      <c r="E128" s="194"/>
      <c r="F128" s="151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</row>
    <row r="129" spans="1:26" ht="21" customHeight="1" x14ac:dyDescent="0.2">
      <c r="A129" s="157"/>
      <c r="B129" s="195"/>
      <c r="C129" s="193"/>
      <c r="D129" s="167"/>
      <c r="E129" s="194"/>
      <c r="F129" s="151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</row>
    <row r="130" spans="1:26" ht="21" customHeight="1" x14ac:dyDescent="0.2">
      <c r="A130" s="157">
        <v>107</v>
      </c>
      <c r="B130" s="162" t="s">
        <v>379</v>
      </c>
      <c r="C130" s="193" t="s">
        <v>380</v>
      </c>
      <c r="D130" s="167">
        <v>1</v>
      </c>
      <c r="E130" s="194" t="s">
        <v>381</v>
      </c>
      <c r="F130" s="151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</row>
    <row r="131" spans="1:26" ht="21" customHeight="1" x14ac:dyDescent="0.2">
      <c r="A131" s="157">
        <v>108</v>
      </c>
      <c r="B131" s="166" t="s">
        <v>382</v>
      </c>
      <c r="C131" s="193" t="s">
        <v>380</v>
      </c>
      <c r="D131" s="163">
        <v>0.2</v>
      </c>
      <c r="E131" s="177" t="s">
        <v>383</v>
      </c>
      <c r="F131" s="151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</row>
    <row r="132" spans="1:26" ht="21" customHeight="1" x14ac:dyDescent="0.2">
      <c r="A132" s="157">
        <v>109</v>
      </c>
      <c r="B132" s="166" t="s">
        <v>384</v>
      </c>
      <c r="C132" s="193" t="s">
        <v>93</v>
      </c>
      <c r="D132" s="163">
        <v>0.2</v>
      </c>
      <c r="E132" s="177" t="s">
        <v>385</v>
      </c>
      <c r="F132" s="151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</row>
    <row r="133" spans="1:26" ht="31.5" customHeight="1" x14ac:dyDescent="0.2">
      <c r="A133" s="157">
        <v>110</v>
      </c>
      <c r="B133" s="166" t="s">
        <v>386</v>
      </c>
      <c r="C133" s="193" t="s">
        <v>387</v>
      </c>
      <c r="D133" s="163">
        <v>0.1</v>
      </c>
      <c r="E133" s="177" t="s">
        <v>388</v>
      </c>
      <c r="F133" s="151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</row>
    <row r="134" spans="1:26" ht="30.75" customHeight="1" x14ac:dyDescent="0.2">
      <c r="A134" s="157">
        <v>111</v>
      </c>
      <c r="B134" s="166" t="s">
        <v>389</v>
      </c>
      <c r="C134" s="193" t="s">
        <v>93</v>
      </c>
      <c r="D134" s="163">
        <v>0.2</v>
      </c>
      <c r="E134" s="177" t="s">
        <v>388</v>
      </c>
      <c r="F134" s="151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</row>
    <row r="135" spans="1:26" ht="30.75" customHeight="1" x14ac:dyDescent="0.2">
      <c r="A135" s="157">
        <v>112</v>
      </c>
      <c r="B135" s="162" t="s">
        <v>390</v>
      </c>
      <c r="C135" s="193" t="s">
        <v>391</v>
      </c>
      <c r="D135" s="167">
        <v>35</v>
      </c>
      <c r="E135" s="194" t="s">
        <v>392</v>
      </c>
      <c r="F135" s="151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</row>
    <row r="136" spans="1:26" ht="30.75" customHeight="1" x14ac:dyDescent="0.2">
      <c r="A136" s="157">
        <v>113</v>
      </c>
      <c r="B136" s="195" t="s">
        <v>393</v>
      </c>
      <c r="C136" s="193" t="s">
        <v>394</v>
      </c>
      <c r="D136" s="167">
        <v>7</v>
      </c>
      <c r="E136" s="194" t="s">
        <v>395</v>
      </c>
      <c r="F136" s="151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</row>
    <row r="137" spans="1:26" ht="30.75" customHeight="1" x14ac:dyDescent="0.2">
      <c r="A137" s="157"/>
      <c r="B137" s="195"/>
      <c r="C137" s="193" t="s">
        <v>396</v>
      </c>
      <c r="D137" s="167">
        <v>8</v>
      </c>
      <c r="E137" s="194" t="s">
        <v>397</v>
      </c>
      <c r="F137" s="151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</row>
    <row r="138" spans="1:26" ht="30.75" customHeight="1" x14ac:dyDescent="0.2">
      <c r="A138" s="157"/>
      <c r="B138" s="195"/>
      <c r="C138" s="193" t="s">
        <v>398</v>
      </c>
      <c r="D138" s="167">
        <v>9</v>
      </c>
      <c r="E138" s="194" t="s">
        <v>399</v>
      </c>
      <c r="F138" s="151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</row>
    <row r="139" spans="1:26" ht="30.75" customHeight="1" x14ac:dyDescent="0.2">
      <c r="A139" s="157"/>
      <c r="B139" s="195"/>
      <c r="C139" s="193" t="s">
        <v>400</v>
      </c>
      <c r="D139" s="167">
        <v>9</v>
      </c>
      <c r="E139" s="194" t="s">
        <v>401</v>
      </c>
      <c r="F139" s="151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</row>
    <row r="140" spans="1:26" ht="30.75" customHeight="1" x14ac:dyDescent="0.2">
      <c r="A140" s="157">
        <v>114</v>
      </c>
      <c r="B140" s="181" t="s">
        <v>402</v>
      </c>
      <c r="C140" s="193" t="s">
        <v>403</v>
      </c>
      <c r="D140" s="167">
        <v>6</v>
      </c>
      <c r="E140" s="194" t="s">
        <v>404</v>
      </c>
      <c r="F140" s="151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</row>
    <row r="141" spans="1:26" ht="30.75" customHeight="1" x14ac:dyDescent="0.2">
      <c r="A141" s="157"/>
      <c r="B141" s="181"/>
      <c r="C141" s="193" t="s">
        <v>405</v>
      </c>
      <c r="D141" s="167">
        <v>6</v>
      </c>
      <c r="E141" s="194" t="s">
        <v>406</v>
      </c>
      <c r="F141" s="151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</row>
    <row r="142" spans="1:26" ht="30.75" customHeight="1" x14ac:dyDescent="0.2">
      <c r="A142" s="157"/>
      <c r="B142" s="181"/>
      <c r="C142" s="193" t="s">
        <v>407</v>
      </c>
      <c r="D142" s="167">
        <v>8</v>
      </c>
      <c r="E142" s="194" t="s">
        <v>406</v>
      </c>
      <c r="F142" s="151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</row>
    <row r="143" spans="1:26" ht="21" customHeight="1" x14ac:dyDescent="0.2">
      <c r="A143" s="157"/>
      <c r="B143" s="181"/>
      <c r="C143" s="193" t="s">
        <v>408</v>
      </c>
      <c r="D143" s="167">
        <v>8</v>
      </c>
      <c r="E143" s="194" t="s">
        <v>409</v>
      </c>
      <c r="F143" s="151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</row>
    <row r="144" spans="1:26" ht="41.25" customHeight="1" x14ac:dyDescent="0.2">
      <c r="A144" s="157">
        <v>114</v>
      </c>
      <c r="B144" s="169" t="s">
        <v>410</v>
      </c>
      <c r="C144" s="193"/>
      <c r="D144" s="163"/>
      <c r="E144" s="194" t="s">
        <v>16</v>
      </c>
      <c r="F144" s="151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</row>
    <row r="145" spans="1:26" ht="21" customHeight="1" x14ac:dyDescent="0.2">
      <c r="A145" s="182">
        <v>115</v>
      </c>
      <c r="B145" s="169" t="s">
        <v>411</v>
      </c>
      <c r="C145" s="193" t="s">
        <v>93</v>
      </c>
      <c r="D145" s="163">
        <v>10</v>
      </c>
      <c r="E145" s="178" t="s">
        <v>16</v>
      </c>
      <c r="F145" s="151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</row>
    <row r="146" spans="1:26" ht="21" customHeight="1" x14ac:dyDescent="0.2">
      <c r="A146" s="157">
        <v>116</v>
      </c>
      <c r="B146" s="162" t="s">
        <v>412</v>
      </c>
      <c r="C146" s="193" t="s">
        <v>93</v>
      </c>
      <c r="D146" s="163">
        <v>5</v>
      </c>
      <c r="E146" s="178" t="s">
        <v>16</v>
      </c>
    </row>
    <row r="147" spans="1:26" ht="21" customHeight="1" x14ac:dyDescent="0.2">
      <c r="A147" s="185">
        <v>117</v>
      </c>
      <c r="B147" s="186" t="s">
        <v>413</v>
      </c>
      <c r="C147" s="187" t="s">
        <v>93</v>
      </c>
      <c r="D147" s="187" t="s">
        <v>93</v>
      </c>
      <c r="E147" s="196" t="s">
        <v>16</v>
      </c>
    </row>
    <row r="148" spans="1:26" ht="21" customHeight="1" x14ac:dyDescent="0.2"/>
    <row r="149" spans="1:26" ht="21" customHeight="1" x14ac:dyDescent="0.2"/>
    <row r="150" spans="1:26" ht="21" customHeight="1" x14ac:dyDescent="0.2"/>
    <row r="151" spans="1:26" ht="21" customHeight="1" x14ac:dyDescent="0.2"/>
    <row r="152" spans="1:26" ht="21" customHeight="1" x14ac:dyDescent="0.2"/>
    <row r="153" spans="1:26" ht="21" customHeight="1" x14ac:dyDescent="0.2"/>
    <row r="154" spans="1:26" ht="21" customHeight="1" x14ac:dyDescent="0.2"/>
    <row r="155" spans="1:26" ht="21" customHeight="1" x14ac:dyDescent="0.2"/>
    <row r="156" spans="1:26" ht="21" customHeight="1" x14ac:dyDescent="0.2"/>
    <row r="157" spans="1:26" ht="21" customHeight="1" x14ac:dyDescent="0.2"/>
    <row r="158" spans="1:26" ht="21" customHeight="1" x14ac:dyDescent="0.2"/>
    <row r="159" spans="1:26" ht="21" customHeight="1" x14ac:dyDescent="0.2"/>
    <row r="160" spans="1:26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1048576" ht="15" customHeight="1" x14ac:dyDescent="0.2"/>
  </sheetData>
  <mergeCells count="15">
    <mergeCell ref="A1:E1"/>
    <mergeCell ref="A2:E2"/>
    <mergeCell ref="A18:A19"/>
    <mergeCell ref="B18:B19"/>
    <mergeCell ref="D18:D19"/>
    <mergeCell ref="E18:E19"/>
    <mergeCell ref="A122:A124"/>
    <mergeCell ref="B122:B124"/>
    <mergeCell ref="A125:A127"/>
    <mergeCell ref="B125:B127"/>
    <mergeCell ref="A25:E25"/>
    <mergeCell ref="A60:E60"/>
    <mergeCell ref="A70:A71"/>
    <mergeCell ref="B70:B71"/>
    <mergeCell ref="A90:E9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2"/>
  <sheetViews>
    <sheetView topLeftCell="A73" zoomScaleNormal="100" workbookViewId="0">
      <selection activeCell="H28" sqref="H28"/>
    </sheetView>
  </sheetViews>
  <sheetFormatPr defaultRowHeight="12.75" x14ac:dyDescent="0.2"/>
  <cols>
    <col min="1" max="1" width="69.7109375" style="80" customWidth="1"/>
    <col min="2" max="2" width="19.28515625" style="80" customWidth="1"/>
    <col min="3" max="3" width="12.85546875" style="80" customWidth="1"/>
    <col min="4" max="4" width="10" style="80" customWidth="1"/>
    <col min="5" max="5" width="10.28515625" style="80" customWidth="1"/>
    <col min="6" max="6" width="10.140625" style="80" customWidth="1"/>
    <col min="7" max="7" width="10.42578125" style="80" customWidth="1"/>
    <col min="8" max="8" width="9.140625" style="80" customWidth="1"/>
    <col min="9" max="11" width="10.140625" style="80" customWidth="1"/>
    <col min="12" max="12" width="10" style="80" customWidth="1"/>
    <col min="13" max="1025" width="17.28515625" style="80" customWidth="1"/>
  </cols>
  <sheetData>
    <row r="1" spans="1:26" ht="33" customHeight="1" x14ac:dyDescent="0.2">
      <c r="A1" s="292" t="s">
        <v>90</v>
      </c>
      <c r="B1" s="292"/>
      <c r="C1" s="197"/>
      <c r="D1" s="197"/>
      <c r="E1" s="197"/>
    </row>
    <row r="2" spans="1:26" ht="30.75" customHeight="1" x14ac:dyDescent="0.2">
      <c r="A2" s="327" t="s">
        <v>414</v>
      </c>
      <c r="B2" s="327"/>
      <c r="C2" s="93"/>
      <c r="D2" s="93"/>
      <c r="E2" s="93"/>
      <c r="F2" s="9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34.5" customHeight="1" x14ac:dyDescent="0.2">
      <c r="A3" s="198" t="s">
        <v>415</v>
      </c>
      <c r="B3" s="199" t="s">
        <v>416</v>
      </c>
      <c r="C3" s="93"/>
      <c r="D3" s="93"/>
      <c r="E3" s="93"/>
      <c r="F3" s="9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5.75" customHeight="1" x14ac:dyDescent="0.2">
      <c r="A4" s="200" t="s">
        <v>417</v>
      </c>
      <c r="B4" s="201" t="s">
        <v>16</v>
      </c>
      <c r="C4" s="93"/>
      <c r="D4" s="93"/>
      <c r="E4" s="93"/>
      <c r="F4" s="93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5.75" customHeight="1" x14ac:dyDescent="0.2">
      <c r="A5" s="200" t="s">
        <v>418</v>
      </c>
      <c r="B5" s="201" t="s">
        <v>16</v>
      </c>
      <c r="C5" s="93"/>
      <c r="D5" s="93"/>
      <c r="E5" s="93"/>
      <c r="F5" s="9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75" customHeight="1" x14ac:dyDescent="0.2">
      <c r="A6" s="200" t="s">
        <v>419</v>
      </c>
      <c r="B6" s="201" t="s">
        <v>16</v>
      </c>
      <c r="C6" s="93"/>
      <c r="D6" s="93"/>
      <c r="E6" s="93"/>
      <c r="F6" s="9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75" customHeight="1" x14ac:dyDescent="0.2">
      <c r="A7" s="200" t="s">
        <v>420</v>
      </c>
      <c r="B7" s="201" t="s">
        <v>16</v>
      </c>
      <c r="C7" s="93"/>
      <c r="D7" s="93"/>
      <c r="E7" s="93"/>
      <c r="F7" s="9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75" customHeight="1" x14ac:dyDescent="0.2">
      <c r="A8" s="200" t="s">
        <v>421</v>
      </c>
      <c r="B8" s="201" t="s">
        <v>16</v>
      </c>
      <c r="C8" s="93"/>
      <c r="D8" s="93"/>
      <c r="E8" s="93"/>
      <c r="F8" s="93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75" customHeight="1" x14ac:dyDescent="0.2">
      <c r="A9" s="200" t="s">
        <v>422</v>
      </c>
      <c r="B9" s="201" t="s">
        <v>16</v>
      </c>
      <c r="C9" s="93"/>
      <c r="D9" s="93"/>
      <c r="E9" s="93"/>
      <c r="F9" s="93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75" customHeight="1" x14ac:dyDescent="0.2">
      <c r="A10" s="200" t="s">
        <v>423</v>
      </c>
      <c r="B10" s="201" t="s">
        <v>16</v>
      </c>
      <c r="C10" s="93"/>
      <c r="D10" s="93"/>
      <c r="E10" s="93"/>
      <c r="F10" s="9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75" customHeight="1" x14ac:dyDescent="0.2">
      <c r="A11" s="200" t="s">
        <v>424</v>
      </c>
      <c r="B11" s="201" t="s">
        <v>16</v>
      </c>
      <c r="C11" s="93"/>
      <c r="D11" s="93"/>
      <c r="E11" s="93"/>
      <c r="F11" s="9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75" customHeight="1" x14ac:dyDescent="0.2">
      <c r="A12" s="200" t="s">
        <v>425</v>
      </c>
      <c r="B12" s="201" t="s">
        <v>16</v>
      </c>
      <c r="C12" s="93"/>
      <c r="D12" s="93"/>
      <c r="E12" s="93"/>
      <c r="F12" s="93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75" customHeight="1" x14ac:dyDescent="0.2">
      <c r="A13" s="200" t="s">
        <v>426</v>
      </c>
      <c r="B13" s="201" t="s">
        <v>16</v>
      </c>
      <c r="C13" s="93"/>
      <c r="D13" s="93"/>
      <c r="E13" s="93"/>
      <c r="F13" s="93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75" customHeight="1" x14ac:dyDescent="0.2">
      <c r="A14" s="200" t="s">
        <v>427</v>
      </c>
      <c r="B14" s="201" t="s">
        <v>16</v>
      </c>
      <c r="C14" s="93"/>
      <c r="D14" s="93"/>
      <c r="E14" s="93"/>
      <c r="F14" s="93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5.75" customHeight="1" x14ac:dyDescent="0.2">
      <c r="A15" s="200" t="s">
        <v>428</v>
      </c>
      <c r="B15" s="201" t="s">
        <v>16</v>
      </c>
      <c r="C15" s="93"/>
      <c r="D15" s="93"/>
      <c r="E15" s="93"/>
      <c r="F15" s="93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75" customHeight="1" x14ac:dyDescent="0.2">
      <c r="A16" s="200" t="s">
        <v>429</v>
      </c>
      <c r="B16" s="201" t="s">
        <v>16</v>
      </c>
      <c r="C16" s="93"/>
      <c r="D16" s="93"/>
      <c r="E16" s="93"/>
      <c r="F16" s="93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75" customHeight="1" x14ac:dyDescent="0.2">
      <c r="A17" s="200" t="s">
        <v>430</v>
      </c>
      <c r="B17" s="201" t="s">
        <v>16</v>
      </c>
      <c r="C17" s="93"/>
      <c r="D17" s="93"/>
      <c r="E17" s="93"/>
      <c r="F17" s="93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75" customHeight="1" x14ac:dyDescent="0.2">
      <c r="A18" s="200" t="s">
        <v>431</v>
      </c>
      <c r="B18" s="201" t="s">
        <v>16</v>
      </c>
      <c r="C18" s="93"/>
      <c r="D18" s="93"/>
      <c r="E18" s="93"/>
      <c r="F18" s="93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75" customHeight="1" x14ac:dyDescent="0.2">
      <c r="A19" s="200" t="s">
        <v>432</v>
      </c>
      <c r="B19" s="201" t="s">
        <v>16</v>
      </c>
      <c r="C19" s="93"/>
      <c r="D19" s="93"/>
      <c r="E19" s="93"/>
      <c r="F19" s="93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75" customHeight="1" x14ac:dyDescent="0.2">
      <c r="A20" s="200" t="s">
        <v>433</v>
      </c>
      <c r="B20" s="201" t="s">
        <v>16</v>
      </c>
      <c r="C20" s="93"/>
      <c r="D20" s="93"/>
      <c r="E20" s="93"/>
      <c r="F20" s="93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 x14ac:dyDescent="0.2">
      <c r="A21" s="200" t="s">
        <v>434</v>
      </c>
      <c r="B21" s="201" t="s">
        <v>16</v>
      </c>
      <c r="C21" s="93"/>
      <c r="D21" s="93"/>
      <c r="E21" s="93"/>
      <c r="F21" s="93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 x14ac:dyDescent="0.2">
      <c r="A22" s="200" t="s">
        <v>435</v>
      </c>
      <c r="B22" s="201" t="s">
        <v>16</v>
      </c>
      <c r="C22" s="93"/>
      <c r="D22" s="93"/>
      <c r="E22" s="93"/>
      <c r="F22" s="93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 x14ac:dyDescent="0.2">
      <c r="A23" s="200" t="s">
        <v>436</v>
      </c>
      <c r="B23" s="201" t="s">
        <v>16</v>
      </c>
      <c r="C23" s="93"/>
      <c r="D23" s="93"/>
      <c r="E23" s="93"/>
      <c r="F23" s="93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 x14ac:dyDescent="0.2">
      <c r="A24" s="200" t="s">
        <v>437</v>
      </c>
      <c r="B24" s="201" t="s">
        <v>16</v>
      </c>
      <c r="C24" s="93"/>
      <c r="D24" s="93"/>
      <c r="E24" s="93"/>
      <c r="F24" s="93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 x14ac:dyDescent="0.2">
      <c r="A25" s="200" t="s">
        <v>438</v>
      </c>
      <c r="B25" s="201" t="s">
        <v>16</v>
      </c>
      <c r="C25" s="93"/>
      <c r="D25" s="93"/>
      <c r="E25" s="93"/>
      <c r="F25" s="9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 x14ac:dyDescent="0.2">
      <c r="A26" s="200" t="s">
        <v>439</v>
      </c>
      <c r="B26" s="201" t="s">
        <v>16</v>
      </c>
      <c r="C26" s="93"/>
      <c r="D26" s="93"/>
      <c r="E26" s="93"/>
      <c r="F26" s="93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 x14ac:dyDescent="0.2">
      <c r="A27" s="200" t="s">
        <v>440</v>
      </c>
      <c r="B27" s="201" t="s">
        <v>16</v>
      </c>
      <c r="C27" s="93"/>
      <c r="D27" s="93"/>
      <c r="E27" s="93"/>
      <c r="F27" s="93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 x14ac:dyDescent="0.2">
      <c r="A28" s="200" t="s">
        <v>441</v>
      </c>
      <c r="B28" s="201" t="s">
        <v>16</v>
      </c>
      <c r="C28" s="93"/>
      <c r="D28" s="93"/>
      <c r="E28" s="93"/>
      <c r="F28" s="9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 x14ac:dyDescent="0.2">
      <c r="A29" s="200" t="s">
        <v>442</v>
      </c>
      <c r="B29" s="201" t="s">
        <v>16</v>
      </c>
      <c r="C29" s="93"/>
      <c r="D29" s="93"/>
      <c r="E29" s="93"/>
      <c r="F29" s="93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 x14ac:dyDescent="0.2">
      <c r="A30" s="200" t="s">
        <v>443</v>
      </c>
      <c r="B30" s="201" t="s">
        <v>16</v>
      </c>
      <c r="C30" s="93"/>
      <c r="D30" s="93"/>
      <c r="E30" s="93"/>
      <c r="F30" s="93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 x14ac:dyDescent="0.2">
      <c r="A31" s="200" t="s">
        <v>444</v>
      </c>
      <c r="B31" s="201" t="s">
        <v>16</v>
      </c>
      <c r="C31" s="93"/>
      <c r="D31" s="93"/>
      <c r="E31" s="93"/>
      <c r="F31" s="93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 x14ac:dyDescent="0.2">
      <c r="A32" s="200" t="s">
        <v>445</v>
      </c>
      <c r="B32" s="201" t="s">
        <v>16</v>
      </c>
      <c r="C32" s="93"/>
      <c r="D32" s="93"/>
      <c r="E32" s="93"/>
      <c r="F32" s="93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 x14ac:dyDescent="0.2">
      <c r="A33" s="200" t="s">
        <v>446</v>
      </c>
      <c r="B33" s="201" t="s">
        <v>16</v>
      </c>
      <c r="C33" s="93"/>
      <c r="D33" s="93"/>
      <c r="E33" s="93"/>
      <c r="F33" s="93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 x14ac:dyDescent="0.2">
      <c r="A34" s="200" t="s">
        <v>447</v>
      </c>
      <c r="B34" s="201" t="s">
        <v>16</v>
      </c>
      <c r="C34" s="93"/>
      <c r="D34" s="93"/>
      <c r="E34" s="93"/>
      <c r="F34" s="93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 x14ac:dyDescent="0.2">
      <c r="A35" s="200" t="s">
        <v>448</v>
      </c>
      <c r="B35" s="201" t="s">
        <v>16</v>
      </c>
      <c r="C35" s="93"/>
      <c r="D35" s="93"/>
      <c r="E35" s="93"/>
      <c r="F35" s="93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2">
      <c r="A36" s="200" t="s">
        <v>449</v>
      </c>
      <c r="B36" s="201" t="s">
        <v>16</v>
      </c>
      <c r="C36" s="93"/>
      <c r="D36" s="93"/>
      <c r="E36" s="93"/>
      <c r="F36" s="93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 x14ac:dyDescent="0.2">
      <c r="A37" s="200" t="s">
        <v>450</v>
      </c>
      <c r="B37" s="201" t="s">
        <v>16</v>
      </c>
      <c r="C37" s="93"/>
      <c r="D37" s="93"/>
      <c r="E37" s="93"/>
      <c r="F37" s="9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 x14ac:dyDescent="0.2">
      <c r="A38" s="200" t="s">
        <v>451</v>
      </c>
      <c r="B38" s="201" t="s">
        <v>16</v>
      </c>
      <c r="C38" s="93"/>
      <c r="D38" s="93"/>
      <c r="E38" s="93"/>
      <c r="F38" s="9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2">
      <c r="A39" s="200" t="s">
        <v>452</v>
      </c>
      <c r="B39" s="201" t="s">
        <v>16</v>
      </c>
      <c r="C39" s="93"/>
      <c r="D39" s="93"/>
      <c r="E39" s="93"/>
      <c r="F39" s="93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 x14ac:dyDescent="0.2">
      <c r="A40" s="200" t="s">
        <v>453</v>
      </c>
      <c r="B40" s="201" t="s">
        <v>16</v>
      </c>
      <c r="C40" s="93"/>
      <c r="D40" s="93"/>
      <c r="E40" s="93"/>
      <c r="F40" s="93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 x14ac:dyDescent="0.2">
      <c r="A41" s="200" t="s">
        <v>454</v>
      </c>
      <c r="B41" s="201" t="s">
        <v>16</v>
      </c>
      <c r="C41" s="93"/>
      <c r="D41" s="93"/>
      <c r="E41" s="93"/>
      <c r="F41" s="93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2">
      <c r="A42" s="200" t="s">
        <v>455</v>
      </c>
      <c r="B42" s="201" t="s">
        <v>16</v>
      </c>
      <c r="C42" s="93"/>
      <c r="D42" s="93"/>
      <c r="E42" s="93"/>
      <c r="F42" s="93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 x14ac:dyDescent="0.2">
      <c r="A43" s="200" t="s">
        <v>456</v>
      </c>
      <c r="B43" s="201" t="s">
        <v>16</v>
      </c>
      <c r="C43" s="93"/>
      <c r="D43" s="93"/>
      <c r="E43" s="93"/>
      <c r="F43" s="93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 x14ac:dyDescent="0.2">
      <c r="A44" s="200" t="s">
        <v>457</v>
      </c>
      <c r="B44" s="201" t="s">
        <v>16</v>
      </c>
      <c r="C44" s="93"/>
      <c r="D44" s="93"/>
      <c r="E44" s="93"/>
      <c r="F44" s="93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 x14ac:dyDescent="0.2">
      <c r="A45" s="200" t="s">
        <v>458</v>
      </c>
      <c r="B45" s="201" t="s">
        <v>16</v>
      </c>
      <c r="C45" s="93"/>
      <c r="D45" s="93"/>
      <c r="E45" s="93"/>
      <c r="F45" s="93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 x14ac:dyDescent="0.2">
      <c r="A46" s="200" t="s">
        <v>459</v>
      </c>
      <c r="B46" s="201" t="s">
        <v>16</v>
      </c>
      <c r="C46" s="93"/>
      <c r="D46" s="93"/>
      <c r="E46" s="93"/>
      <c r="F46" s="93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15.75" customHeight="1" x14ac:dyDescent="0.2">
      <c r="A47" s="200" t="s">
        <v>460</v>
      </c>
      <c r="B47" s="201" t="s">
        <v>16</v>
      </c>
      <c r="C47" s="93"/>
      <c r="D47" s="93"/>
      <c r="E47" s="93"/>
      <c r="F47" s="93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15.75" customHeight="1" x14ac:dyDescent="0.2">
      <c r="A48" s="200" t="s">
        <v>461</v>
      </c>
      <c r="B48" s="201" t="s">
        <v>16</v>
      </c>
      <c r="C48" s="93"/>
      <c r="D48" s="93"/>
      <c r="E48" s="93"/>
      <c r="F48" s="93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15.75" customHeight="1" x14ac:dyDescent="0.2">
      <c r="A49" s="200" t="s">
        <v>462</v>
      </c>
      <c r="B49" s="201" t="s">
        <v>16</v>
      </c>
      <c r="C49" s="93"/>
      <c r="D49" s="93"/>
      <c r="E49" s="93"/>
      <c r="F49" s="93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5.75" customHeight="1" x14ac:dyDescent="0.2">
      <c r="A50" s="200" t="s">
        <v>463</v>
      </c>
      <c r="B50" s="201" t="s">
        <v>16</v>
      </c>
      <c r="C50" s="93"/>
      <c r="D50" s="93"/>
      <c r="E50" s="93"/>
      <c r="F50" s="93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15.75" customHeight="1" x14ac:dyDescent="0.2">
      <c r="A51" s="200" t="s">
        <v>464</v>
      </c>
      <c r="B51" s="201" t="s">
        <v>16</v>
      </c>
      <c r="C51" s="93"/>
      <c r="D51" s="93"/>
      <c r="E51" s="93"/>
      <c r="F51" s="93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15.75" customHeight="1" x14ac:dyDescent="0.2">
      <c r="A52" s="200" t="s">
        <v>465</v>
      </c>
      <c r="B52" s="201" t="s">
        <v>16</v>
      </c>
      <c r="C52" s="93"/>
      <c r="D52" s="93"/>
      <c r="E52" s="93"/>
      <c r="F52" s="93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15.75" customHeight="1" x14ac:dyDescent="0.2">
      <c r="A53" s="200" t="s">
        <v>466</v>
      </c>
      <c r="B53" s="201" t="s">
        <v>16</v>
      </c>
      <c r="C53" s="93"/>
      <c r="D53" s="93"/>
      <c r="E53" s="93"/>
      <c r="F53" s="93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15.75" customHeight="1" x14ac:dyDescent="0.2">
      <c r="A54" s="200" t="s">
        <v>467</v>
      </c>
      <c r="B54" s="201" t="s">
        <v>16</v>
      </c>
      <c r="C54" s="93"/>
      <c r="D54" s="93"/>
      <c r="E54" s="93"/>
      <c r="F54" s="93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 x14ac:dyDescent="0.2">
      <c r="A55" s="200" t="s">
        <v>468</v>
      </c>
      <c r="B55" s="201" t="s">
        <v>16</v>
      </c>
      <c r="C55" s="93"/>
      <c r="D55" s="93"/>
      <c r="E55" s="93"/>
      <c r="F55" s="93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15.75" customHeight="1" x14ac:dyDescent="0.2">
      <c r="A56" s="200" t="s">
        <v>469</v>
      </c>
      <c r="B56" s="201" t="s">
        <v>16</v>
      </c>
      <c r="C56" s="93"/>
      <c r="D56" s="93"/>
      <c r="E56" s="93"/>
      <c r="F56" s="93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15.75" customHeight="1" x14ac:dyDescent="0.2">
      <c r="A57" s="200" t="s">
        <v>470</v>
      </c>
      <c r="B57" s="201" t="s">
        <v>16</v>
      </c>
      <c r="C57" s="93"/>
      <c r="D57" s="93"/>
      <c r="E57" s="93"/>
      <c r="F57" s="93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5.75" customHeight="1" x14ac:dyDescent="0.2">
      <c r="A58" s="200" t="s">
        <v>471</v>
      </c>
      <c r="B58" s="201" t="s">
        <v>16</v>
      </c>
      <c r="C58" s="93"/>
      <c r="D58" s="93"/>
      <c r="E58" s="93"/>
      <c r="F58" s="93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 x14ac:dyDescent="0.2">
      <c r="A59" s="200" t="s">
        <v>472</v>
      </c>
      <c r="B59" s="201" t="s">
        <v>16</v>
      </c>
      <c r="C59" s="93"/>
      <c r="D59" s="93"/>
      <c r="E59" s="93"/>
      <c r="F59" s="93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 x14ac:dyDescent="0.2">
      <c r="A60" s="200" t="s">
        <v>473</v>
      </c>
      <c r="B60" s="201" t="s">
        <v>16</v>
      </c>
      <c r="C60" s="93"/>
      <c r="D60" s="93"/>
      <c r="E60" s="93"/>
      <c r="F60" s="93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 x14ac:dyDescent="0.2">
      <c r="A61" s="200" t="s">
        <v>474</v>
      </c>
      <c r="B61" s="201" t="s">
        <v>16</v>
      </c>
      <c r="C61" s="93"/>
      <c r="D61" s="93"/>
      <c r="E61" s="93"/>
      <c r="F61" s="93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 x14ac:dyDescent="0.2">
      <c r="A62" s="200" t="s">
        <v>475</v>
      </c>
      <c r="B62" s="201" t="s">
        <v>16</v>
      </c>
      <c r="C62" s="93"/>
      <c r="D62" s="93"/>
      <c r="E62" s="93"/>
      <c r="F62" s="93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 x14ac:dyDescent="0.2">
      <c r="A63" s="200" t="s">
        <v>476</v>
      </c>
      <c r="B63" s="201" t="s">
        <v>16</v>
      </c>
      <c r="C63" s="93"/>
      <c r="D63" s="93"/>
      <c r="E63" s="93"/>
      <c r="F63" s="93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 x14ac:dyDescent="0.2">
      <c r="A64" s="200" t="s">
        <v>477</v>
      </c>
      <c r="B64" s="201" t="s">
        <v>16</v>
      </c>
      <c r="C64" s="93"/>
      <c r="D64" s="93"/>
      <c r="E64" s="93"/>
      <c r="F64" s="93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 x14ac:dyDescent="0.2">
      <c r="A65" s="200" t="s">
        <v>478</v>
      </c>
      <c r="B65" s="201" t="s">
        <v>16</v>
      </c>
      <c r="C65" s="93"/>
      <c r="D65" s="93"/>
      <c r="E65" s="93"/>
      <c r="F65" s="93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 x14ac:dyDescent="0.2">
      <c r="A66" s="200" t="s">
        <v>479</v>
      </c>
      <c r="B66" s="201" t="s">
        <v>16</v>
      </c>
      <c r="C66" s="93"/>
      <c r="D66" s="93"/>
      <c r="E66" s="93"/>
      <c r="F66" s="93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 x14ac:dyDescent="0.2">
      <c r="A67" s="200" t="s">
        <v>480</v>
      </c>
      <c r="B67" s="201" t="s">
        <v>16</v>
      </c>
      <c r="C67" s="93"/>
      <c r="D67" s="93"/>
      <c r="E67" s="93"/>
      <c r="F67" s="93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 x14ac:dyDescent="0.2">
      <c r="A68" s="200" t="s">
        <v>481</v>
      </c>
      <c r="B68" s="201" t="s">
        <v>16</v>
      </c>
      <c r="C68" s="93"/>
      <c r="D68" s="93"/>
      <c r="E68" s="93"/>
      <c r="F68" s="93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 x14ac:dyDescent="0.2">
      <c r="A69" s="200" t="s">
        <v>482</v>
      </c>
      <c r="B69" s="201" t="s">
        <v>16</v>
      </c>
      <c r="C69" s="93"/>
      <c r="D69" s="93"/>
      <c r="E69" s="93"/>
      <c r="F69" s="93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 x14ac:dyDescent="0.2">
      <c r="A70" s="200" t="s">
        <v>483</v>
      </c>
      <c r="B70" s="201" t="s">
        <v>16</v>
      </c>
      <c r="C70" s="93"/>
      <c r="D70" s="93"/>
      <c r="E70" s="93"/>
      <c r="F70" s="93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 x14ac:dyDescent="0.2">
      <c r="A71" s="200" t="s">
        <v>484</v>
      </c>
      <c r="B71" s="201" t="s">
        <v>16</v>
      </c>
      <c r="C71" s="93"/>
      <c r="D71" s="93"/>
      <c r="E71" s="93"/>
      <c r="F71" s="93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 x14ac:dyDescent="0.2">
      <c r="A72" s="200" t="s">
        <v>485</v>
      </c>
      <c r="B72" s="201" t="s">
        <v>16</v>
      </c>
      <c r="C72" s="93"/>
      <c r="D72" s="93"/>
      <c r="E72" s="93"/>
      <c r="F72" s="93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 x14ac:dyDescent="0.2">
      <c r="A73" s="200" t="s">
        <v>486</v>
      </c>
      <c r="B73" s="201" t="s">
        <v>16</v>
      </c>
      <c r="C73" s="93"/>
      <c r="D73" s="93"/>
      <c r="E73" s="93"/>
      <c r="F73" s="93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 x14ac:dyDescent="0.2">
      <c r="A74" s="200" t="s">
        <v>487</v>
      </c>
      <c r="B74" s="201" t="s">
        <v>16</v>
      </c>
      <c r="C74" s="93"/>
      <c r="D74" s="93"/>
      <c r="E74" s="93"/>
      <c r="F74" s="93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 x14ac:dyDescent="0.2">
      <c r="A75" s="200" t="s">
        <v>488</v>
      </c>
      <c r="B75" s="201" t="s">
        <v>16</v>
      </c>
      <c r="C75" s="93"/>
      <c r="D75" s="93"/>
      <c r="E75" s="93"/>
      <c r="F75" s="93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 x14ac:dyDescent="0.2">
      <c r="A76" s="200" t="s">
        <v>489</v>
      </c>
      <c r="B76" s="201" t="s">
        <v>16</v>
      </c>
      <c r="C76" s="93"/>
      <c r="D76" s="93"/>
      <c r="E76" s="93"/>
      <c r="F76" s="93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 x14ac:dyDescent="0.2">
      <c r="A77" s="200" t="s">
        <v>490</v>
      </c>
      <c r="B77" s="201" t="s">
        <v>16</v>
      </c>
      <c r="C77" s="93"/>
      <c r="D77" s="93"/>
      <c r="E77" s="93"/>
      <c r="F77" s="93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 x14ac:dyDescent="0.2">
      <c r="A78" s="200" t="s">
        <v>491</v>
      </c>
      <c r="B78" s="201" t="s">
        <v>16</v>
      </c>
      <c r="C78" s="93"/>
      <c r="D78" s="93"/>
      <c r="E78" s="93"/>
      <c r="F78" s="93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 x14ac:dyDescent="0.2">
      <c r="A79" s="200" t="s">
        <v>492</v>
      </c>
      <c r="B79" s="201" t="s">
        <v>16</v>
      </c>
      <c r="C79" s="93"/>
      <c r="D79" s="93"/>
      <c r="E79" s="93"/>
      <c r="F79" s="93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 x14ac:dyDescent="0.2">
      <c r="A80" s="200" t="s">
        <v>493</v>
      </c>
      <c r="B80" s="201" t="s">
        <v>16</v>
      </c>
      <c r="C80" s="93"/>
      <c r="D80" s="93"/>
      <c r="E80" s="93"/>
      <c r="F80" s="93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 x14ac:dyDescent="0.2">
      <c r="A81" s="200" t="s">
        <v>494</v>
      </c>
      <c r="B81" s="201" t="s">
        <v>16</v>
      </c>
      <c r="C81" s="93"/>
      <c r="D81" s="93"/>
      <c r="E81" s="93"/>
      <c r="F81" s="93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 x14ac:dyDescent="0.2">
      <c r="A82" s="200" t="s">
        <v>495</v>
      </c>
      <c r="B82" s="201" t="s">
        <v>16</v>
      </c>
      <c r="C82" s="93"/>
      <c r="D82" s="93"/>
      <c r="E82" s="93"/>
      <c r="F82" s="93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 x14ac:dyDescent="0.2">
      <c r="A83" s="200" t="s">
        <v>496</v>
      </c>
      <c r="B83" s="201" t="s">
        <v>16</v>
      </c>
      <c r="C83" s="93"/>
      <c r="D83" s="93"/>
      <c r="E83" s="93"/>
      <c r="F83" s="93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 x14ac:dyDescent="0.2">
      <c r="A84" s="200" t="s">
        <v>497</v>
      </c>
      <c r="B84" s="201" t="s">
        <v>16</v>
      </c>
      <c r="C84" s="93"/>
      <c r="D84" s="93"/>
      <c r="E84" s="93"/>
      <c r="F84" s="93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 x14ac:dyDescent="0.2">
      <c r="A85" s="200" t="s">
        <v>498</v>
      </c>
      <c r="B85" s="201" t="s">
        <v>16</v>
      </c>
      <c r="C85" s="93"/>
      <c r="D85" s="93"/>
      <c r="E85" s="93"/>
      <c r="F85" s="93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 x14ac:dyDescent="0.2">
      <c r="A86" s="200" t="s">
        <v>499</v>
      </c>
      <c r="B86" s="201" t="s">
        <v>16</v>
      </c>
      <c r="C86" s="93"/>
      <c r="D86" s="93"/>
      <c r="E86" s="93"/>
      <c r="F86" s="93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 x14ac:dyDescent="0.2">
      <c r="A87" s="200" t="s">
        <v>500</v>
      </c>
      <c r="B87" s="201" t="s">
        <v>16</v>
      </c>
      <c r="C87" s="93"/>
      <c r="D87" s="93"/>
      <c r="E87" s="93"/>
      <c r="F87" s="93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 x14ac:dyDescent="0.2">
      <c r="A88" s="200" t="s">
        <v>501</v>
      </c>
      <c r="B88" s="201" t="s">
        <v>16</v>
      </c>
      <c r="C88" s="93"/>
      <c r="D88" s="93"/>
      <c r="E88" s="93"/>
      <c r="F88" s="93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 x14ac:dyDescent="0.2">
      <c r="A89" s="200" t="s">
        <v>502</v>
      </c>
      <c r="B89" s="201" t="s">
        <v>16</v>
      </c>
      <c r="C89" s="93"/>
      <c r="D89" s="93"/>
      <c r="E89" s="93"/>
      <c r="F89" s="93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 x14ac:dyDescent="0.2">
      <c r="A90" s="200" t="s">
        <v>503</v>
      </c>
      <c r="B90" s="201" t="s">
        <v>16</v>
      </c>
      <c r="C90" s="93"/>
      <c r="D90" s="93"/>
      <c r="E90" s="93"/>
      <c r="F90" s="93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 x14ac:dyDescent="0.2">
      <c r="A91" s="200" t="s">
        <v>504</v>
      </c>
      <c r="B91" s="201" t="s">
        <v>16</v>
      </c>
      <c r="C91" s="93"/>
      <c r="D91" s="93"/>
      <c r="E91" s="93"/>
      <c r="F91" s="93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 x14ac:dyDescent="0.2">
      <c r="A92" s="200" t="s">
        <v>505</v>
      </c>
      <c r="B92" s="201" t="s">
        <v>16</v>
      </c>
      <c r="C92" s="93"/>
      <c r="D92" s="93"/>
      <c r="E92" s="93"/>
      <c r="F92" s="93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 x14ac:dyDescent="0.2">
      <c r="A93" s="200" t="s">
        <v>506</v>
      </c>
      <c r="B93" s="201" t="s">
        <v>16</v>
      </c>
      <c r="C93" s="93"/>
      <c r="D93" s="93"/>
      <c r="E93" s="93"/>
      <c r="F93" s="93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 x14ac:dyDescent="0.2">
      <c r="A94" s="200" t="s">
        <v>507</v>
      </c>
      <c r="B94" s="201" t="s">
        <v>16</v>
      </c>
      <c r="C94" s="93"/>
      <c r="D94" s="93"/>
      <c r="E94" s="93"/>
      <c r="F94" s="93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 x14ac:dyDescent="0.2">
      <c r="A95" s="200" t="s">
        <v>508</v>
      </c>
      <c r="B95" s="201" t="s">
        <v>16</v>
      </c>
      <c r="C95" s="93"/>
      <c r="D95" s="93"/>
      <c r="E95" s="93"/>
      <c r="F95" s="93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 x14ac:dyDescent="0.2">
      <c r="A96" s="200" t="s">
        <v>509</v>
      </c>
      <c r="B96" s="201" t="s">
        <v>16</v>
      </c>
      <c r="C96" s="93"/>
      <c r="D96" s="93"/>
      <c r="E96" s="93"/>
      <c r="F96" s="93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 x14ac:dyDescent="0.2">
      <c r="A97" s="200" t="s">
        <v>510</v>
      </c>
      <c r="B97" s="201" t="s">
        <v>16</v>
      </c>
      <c r="C97" s="93"/>
      <c r="D97" s="93"/>
      <c r="E97" s="93"/>
      <c r="F97" s="93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 x14ac:dyDescent="0.2">
      <c r="A98" s="200" t="s">
        <v>511</v>
      </c>
      <c r="B98" s="201" t="s">
        <v>16</v>
      </c>
      <c r="C98" s="93"/>
      <c r="D98" s="93"/>
      <c r="E98" s="93"/>
      <c r="F98" s="93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 x14ac:dyDescent="0.2">
      <c r="A99" s="200" t="s">
        <v>512</v>
      </c>
      <c r="B99" s="201" t="s">
        <v>16</v>
      </c>
      <c r="C99" s="93"/>
      <c r="D99" s="93"/>
      <c r="E99" s="93"/>
      <c r="F99" s="93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 x14ac:dyDescent="0.2">
      <c r="A100" s="200" t="s">
        <v>513</v>
      </c>
      <c r="B100" s="201" t="s">
        <v>16</v>
      </c>
      <c r="C100" s="93"/>
      <c r="D100" s="93"/>
      <c r="E100" s="93"/>
      <c r="F100" s="93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 x14ac:dyDescent="0.2">
      <c r="A101" s="200" t="s">
        <v>514</v>
      </c>
      <c r="B101" s="201" t="s">
        <v>16</v>
      </c>
      <c r="C101" s="93"/>
      <c r="D101" s="93"/>
      <c r="E101" s="93"/>
      <c r="F101" s="93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 x14ac:dyDescent="0.2">
      <c r="A102" s="200" t="s">
        <v>515</v>
      </c>
      <c r="B102" s="201" t="s">
        <v>16</v>
      </c>
      <c r="C102" s="93"/>
      <c r="D102" s="93"/>
      <c r="E102" s="93"/>
      <c r="F102" s="93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 x14ac:dyDescent="0.2">
      <c r="A103" s="200" t="s">
        <v>516</v>
      </c>
      <c r="B103" s="201" t="s">
        <v>16</v>
      </c>
      <c r="C103" s="93"/>
      <c r="D103" s="93"/>
      <c r="E103" s="93"/>
      <c r="F103" s="93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 x14ac:dyDescent="0.2">
      <c r="A104" s="200" t="s">
        <v>517</v>
      </c>
      <c r="B104" s="201" t="s">
        <v>16</v>
      </c>
      <c r="C104" s="93"/>
      <c r="D104" s="93"/>
      <c r="E104" s="93"/>
      <c r="F104" s="93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 x14ac:dyDescent="0.2">
      <c r="A105" s="200" t="s">
        <v>518</v>
      </c>
      <c r="B105" s="201" t="s">
        <v>16</v>
      </c>
      <c r="C105" s="93"/>
      <c r="D105" s="93"/>
      <c r="E105" s="93"/>
      <c r="F105" s="93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 x14ac:dyDescent="0.2">
      <c r="A106" s="200" t="s">
        <v>519</v>
      </c>
      <c r="B106" s="201" t="s">
        <v>16</v>
      </c>
      <c r="C106" s="93"/>
      <c r="D106" s="93"/>
      <c r="E106" s="93"/>
      <c r="F106" s="93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 x14ac:dyDescent="0.2">
      <c r="A107" s="200" t="s">
        <v>520</v>
      </c>
      <c r="B107" s="201" t="s">
        <v>16</v>
      </c>
      <c r="C107" s="93"/>
      <c r="D107" s="93"/>
      <c r="E107" s="93"/>
      <c r="F107" s="93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 x14ac:dyDescent="0.2">
      <c r="A108" s="200" t="s">
        <v>521</v>
      </c>
      <c r="B108" s="201" t="s">
        <v>16</v>
      </c>
      <c r="C108" s="93"/>
      <c r="D108" s="93"/>
      <c r="E108" s="93"/>
      <c r="F108" s="93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 x14ac:dyDescent="0.2">
      <c r="A109" s="200" t="s">
        <v>522</v>
      </c>
      <c r="B109" s="201" t="s">
        <v>16</v>
      </c>
      <c r="C109" s="93"/>
      <c r="D109" s="93"/>
      <c r="E109" s="93"/>
      <c r="F109" s="93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 x14ac:dyDescent="0.2">
      <c r="A110" s="200" t="s">
        <v>523</v>
      </c>
      <c r="B110" s="201" t="s">
        <v>16</v>
      </c>
      <c r="C110" s="93"/>
      <c r="D110" s="93"/>
      <c r="E110" s="93"/>
      <c r="F110" s="93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 x14ac:dyDescent="0.2">
      <c r="A111" s="200" t="s">
        <v>524</v>
      </c>
      <c r="B111" s="201" t="s">
        <v>16</v>
      </c>
      <c r="C111" s="93"/>
      <c r="D111" s="93"/>
      <c r="E111" s="93"/>
      <c r="F111" s="93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 x14ac:dyDescent="0.2">
      <c r="A112" s="200" t="s">
        <v>525</v>
      </c>
      <c r="B112" s="201" t="s">
        <v>16</v>
      </c>
      <c r="C112" s="93"/>
      <c r="D112" s="93"/>
      <c r="E112" s="93"/>
      <c r="F112" s="93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 x14ac:dyDescent="0.2">
      <c r="A113" s="200" t="s">
        <v>526</v>
      </c>
      <c r="B113" s="201" t="s">
        <v>16</v>
      </c>
      <c r="C113" s="93"/>
      <c r="D113" s="93"/>
      <c r="E113" s="93"/>
      <c r="F113" s="93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 x14ac:dyDescent="0.2">
      <c r="A114" s="200" t="s">
        <v>527</v>
      </c>
      <c r="B114" s="201" t="s">
        <v>16</v>
      </c>
      <c r="C114" s="93"/>
      <c r="D114" s="93"/>
      <c r="E114" s="93"/>
      <c r="F114" s="93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 x14ac:dyDescent="0.2">
      <c r="A115" s="200" t="s">
        <v>528</v>
      </c>
      <c r="B115" s="201" t="s">
        <v>16</v>
      </c>
      <c r="C115" s="93"/>
      <c r="D115" s="93"/>
      <c r="E115" s="93"/>
      <c r="F115" s="93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 x14ac:dyDescent="0.2">
      <c r="A116" s="200" t="s">
        <v>529</v>
      </c>
      <c r="B116" s="201" t="s">
        <v>16</v>
      </c>
      <c r="C116" s="93"/>
      <c r="D116" s="93"/>
      <c r="E116" s="93"/>
      <c r="F116" s="93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 x14ac:dyDescent="0.2">
      <c r="A117" s="200" t="s">
        <v>530</v>
      </c>
      <c r="B117" s="201" t="s">
        <v>16</v>
      </c>
      <c r="C117" s="93"/>
      <c r="D117" s="93"/>
      <c r="E117" s="93"/>
      <c r="F117" s="93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 x14ac:dyDescent="0.2">
      <c r="A118" s="200" t="s">
        <v>531</v>
      </c>
      <c r="B118" s="201" t="s">
        <v>16</v>
      </c>
      <c r="C118" s="93"/>
      <c r="D118" s="93"/>
      <c r="E118" s="93"/>
      <c r="F118" s="93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 x14ac:dyDescent="0.2">
      <c r="A119" s="200" t="s">
        <v>532</v>
      </c>
      <c r="B119" s="201" t="s">
        <v>16</v>
      </c>
      <c r="C119" s="93"/>
      <c r="D119" s="93"/>
      <c r="E119" s="93"/>
      <c r="F119" s="93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 x14ac:dyDescent="0.2">
      <c r="A120" s="200" t="s">
        <v>533</v>
      </c>
      <c r="B120" s="201" t="s">
        <v>16</v>
      </c>
      <c r="C120" s="93"/>
      <c r="D120" s="93"/>
      <c r="E120" s="93"/>
      <c r="F120" s="93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 x14ac:dyDescent="0.2">
      <c r="A121" s="200" t="s">
        <v>534</v>
      </c>
      <c r="B121" s="201" t="s">
        <v>16</v>
      </c>
      <c r="C121" s="93"/>
      <c r="D121" s="93"/>
      <c r="E121" s="93"/>
      <c r="F121" s="93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 x14ac:dyDescent="0.2">
      <c r="A122" s="200" t="s">
        <v>535</v>
      </c>
      <c r="B122" s="201" t="s">
        <v>16</v>
      </c>
      <c r="C122" s="93"/>
      <c r="D122" s="93"/>
      <c r="E122" s="93"/>
      <c r="F122" s="93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 x14ac:dyDescent="0.2">
      <c r="A123" s="200" t="s">
        <v>536</v>
      </c>
      <c r="B123" s="201" t="s">
        <v>16</v>
      </c>
      <c r="C123" s="93"/>
      <c r="D123" s="93"/>
      <c r="E123" s="93"/>
      <c r="F123" s="93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 x14ac:dyDescent="0.2">
      <c r="A124" s="200" t="s">
        <v>537</v>
      </c>
      <c r="B124" s="201" t="s">
        <v>16</v>
      </c>
      <c r="C124" s="93"/>
      <c r="D124" s="93"/>
      <c r="E124" s="93"/>
      <c r="F124" s="93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 x14ac:dyDescent="0.2">
      <c r="A125" s="200" t="s">
        <v>538</v>
      </c>
      <c r="B125" s="201" t="s">
        <v>16</v>
      </c>
      <c r="C125" s="93"/>
      <c r="D125" s="93"/>
      <c r="E125" s="93"/>
      <c r="F125" s="93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 x14ac:dyDescent="0.2">
      <c r="A126" s="200" t="s">
        <v>539</v>
      </c>
      <c r="B126" s="201" t="s">
        <v>16</v>
      </c>
      <c r="C126" s="93"/>
      <c r="D126" s="93"/>
      <c r="E126" s="93"/>
      <c r="F126" s="93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 x14ac:dyDescent="0.2">
      <c r="A127" s="200" t="s">
        <v>540</v>
      </c>
      <c r="B127" s="201" t="s">
        <v>16</v>
      </c>
      <c r="C127" s="93"/>
      <c r="D127" s="93"/>
      <c r="E127" s="93"/>
      <c r="F127" s="93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 x14ac:dyDescent="0.2">
      <c r="A128" s="200" t="s">
        <v>541</v>
      </c>
      <c r="B128" s="201" t="s">
        <v>16</v>
      </c>
      <c r="C128" s="93"/>
      <c r="D128" s="93"/>
      <c r="E128" s="93"/>
      <c r="F128" s="93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 x14ac:dyDescent="0.2">
      <c r="A129" s="200" t="s">
        <v>542</v>
      </c>
      <c r="B129" s="201" t="s">
        <v>16</v>
      </c>
      <c r="C129" s="93"/>
      <c r="D129" s="93"/>
      <c r="E129" s="93"/>
      <c r="F129" s="93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 x14ac:dyDescent="0.2">
      <c r="A130" s="200" t="s">
        <v>543</v>
      </c>
      <c r="B130" s="201" t="s">
        <v>16</v>
      </c>
      <c r="C130" s="93"/>
      <c r="D130" s="93"/>
      <c r="E130" s="93"/>
      <c r="F130" s="93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 x14ac:dyDescent="0.2">
      <c r="A131" s="200" t="s">
        <v>544</v>
      </c>
      <c r="B131" s="201" t="s">
        <v>16</v>
      </c>
      <c r="C131" s="93"/>
      <c r="D131" s="93"/>
      <c r="E131" s="93"/>
      <c r="F131" s="93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 x14ac:dyDescent="0.2">
      <c r="A132" s="200" t="s">
        <v>545</v>
      </c>
      <c r="B132" s="201" t="s">
        <v>16</v>
      </c>
      <c r="C132" s="93"/>
      <c r="D132" s="93"/>
      <c r="E132" s="93"/>
      <c r="F132" s="93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 x14ac:dyDescent="0.2">
      <c r="A133" s="200" t="s">
        <v>546</v>
      </c>
      <c r="B133" s="201" t="s">
        <v>16</v>
      </c>
      <c r="C133" s="93"/>
      <c r="D133" s="93"/>
      <c r="E133" s="93"/>
      <c r="F133" s="93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 x14ac:dyDescent="0.2">
      <c r="A134" s="200" t="s">
        <v>547</v>
      </c>
      <c r="B134" s="201" t="s">
        <v>16</v>
      </c>
      <c r="C134" s="93"/>
      <c r="D134" s="93"/>
      <c r="E134" s="93"/>
      <c r="F134" s="93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 x14ac:dyDescent="0.2">
      <c r="A135" s="200" t="s">
        <v>548</v>
      </c>
      <c r="B135" s="201" t="s">
        <v>16</v>
      </c>
      <c r="C135" s="93"/>
      <c r="D135" s="93"/>
      <c r="E135" s="93"/>
      <c r="F135" s="93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 x14ac:dyDescent="0.2">
      <c r="A136" s="200" t="s">
        <v>549</v>
      </c>
      <c r="B136" s="201" t="s">
        <v>16</v>
      </c>
      <c r="C136" s="93"/>
      <c r="D136" s="93"/>
      <c r="E136" s="93"/>
      <c r="F136" s="93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 x14ac:dyDescent="0.2">
      <c r="A137" s="200" t="s">
        <v>550</v>
      </c>
      <c r="B137" s="201" t="s">
        <v>16</v>
      </c>
      <c r="C137" s="93"/>
      <c r="D137" s="93"/>
      <c r="E137" s="93"/>
      <c r="F137" s="93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 x14ac:dyDescent="0.2">
      <c r="A138" s="200" t="s">
        <v>551</v>
      </c>
      <c r="B138" s="201" t="s">
        <v>16</v>
      </c>
      <c r="C138" s="93"/>
      <c r="D138" s="93"/>
      <c r="E138" s="93"/>
      <c r="F138" s="93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 x14ac:dyDescent="0.2">
      <c r="A139" s="200" t="s">
        <v>552</v>
      </c>
      <c r="B139" s="201" t="s">
        <v>16</v>
      </c>
      <c r="C139" s="93"/>
      <c r="D139" s="93"/>
      <c r="E139" s="93"/>
      <c r="F139" s="93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 x14ac:dyDescent="0.2">
      <c r="A140" s="200" t="s">
        <v>553</v>
      </c>
      <c r="B140" s="201" t="s">
        <v>16</v>
      </c>
      <c r="C140" s="93"/>
      <c r="D140" s="93"/>
      <c r="E140" s="93"/>
      <c r="F140" s="93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 x14ac:dyDescent="0.2">
      <c r="A141" s="200" t="s">
        <v>554</v>
      </c>
      <c r="B141" s="201" t="s">
        <v>16</v>
      </c>
      <c r="C141" s="93"/>
      <c r="D141" s="93"/>
      <c r="E141" s="93"/>
      <c r="F141" s="93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 x14ac:dyDescent="0.2">
      <c r="A142" s="200" t="s">
        <v>555</v>
      </c>
      <c r="B142" s="201" t="s">
        <v>16</v>
      </c>
      <c r="C142" s="93"/>
      <c r="D142" s="93"/>
      <c r="E142" s="93"/>
      <c r="F142" s="93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 x14ac:dyDescent="0.2">
      <c r="A143" s="200" t="s">
        <v>556</v>
      </c>
      <c r="B143" s="201" t="s">
        <v>16</v>
      </c>
      <c r="C143" s="93"/>
      <c r="D143" s="93"/>
      <c r="E143" s="93"/>
      <c r="F143" s="93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 x14ac:dyDescent="0.2">
      <c r="A144" s="200" t="s">
        <v>557</v>
      </c>
      <c r="B144" s="201" t="s">
        <v>16</v>
      </c>
      <c r="C144" s="93"/>
      <c r="D144" s="93"/>
      <c r="E144" s="93"/>
      <c r="F144" s="93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 x14ac:dyDescent="0.2">
      <c r="A145" s="200" t="s">
        <v>558</v>
      </c>
      <c r="B145" s="201" t="s">
        <v>16</v>
      </c>
      <c r="C145" s="93"/>
      <c r="D145" s="93"/>
      <c r="E145" s="93"/>
      <c r="F145" s="93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 x14ac:dyDescent="0.2">
      <c r="A146" s="200" t="s">
        <v>559</v>
      </c>
      <c r="B146" s="201" t="s">
        <v>16</v>
      </c>
      <c r="C146" s="93"/>
      <c r="D146" s="93"/>
      <c r="E146" s="93"/>
      <c r="F146" s="93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 x14ac:dyDescent="0.2">
      <c r="A147" s="200" t="s">
        <v>560</v>
      </c>
      <c r="B147" s="201" t="s">
        <v>16</v>
      </c>
      <c r="C147" s="93"/>
      <c r="D147" s="93"/>
      <c r="E147" s="93"/>
      <c r="F147" s="93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 x14ac:dyDescent="0.2">
      <c r="A148" s="200" t="s">
        <v>561</v>
      </c>
      <c r="B148" s="201" t="s">
        <v>16</v>
      </c>
      <c r="C148" s="93"/>
      <c r="D148" s="93"/>
      <c r="E148" s="93"/>
      <c r="F148" s="93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 x14ac:dyDescent="0.2">
      <c r="A149" s="200" t="s">
        <v>562</v>
      </c>
      <c r="B149" s="201" t="s">
        <v>16</v>
      </c>
      <c r="C149" s="93"/>
      <c r="D149" s="93"/>
      <c r="E149" s="93"/>
      <c r="F149" s="93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 x14ac:dyDescent="0.2">
      <c r="A150" s="200" t="s">
        <v>563</v>
      </c>
      <c r="B150" s="201" t="s">
        <v>16</v>
      </c>
      <c r="C150" s="93"/>
      <c r="D150" s="93"/>
      <c r="E150" s="93"/>
      <c r="F150" s="93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 x14ac:dyDescent="0.2">
      <c r="A151" s="200" t="s">
        <v>564</v>
      </c>
      <c r="B151" s="201" t="s">
        <v>16</v>
      </c>
      <c r="C151" s="93"/>
      <c r="D151" s="93"/>
      <c r="E151" s="93"/>
      <c r="F151" s="93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 x14ac:dyDescent="0.2">
      <c r="A152" s="200" t="s">
        <v>565</v>
      </c>
      <c r="B152" s="201" t="s">
        <v>16</v>
      </c>
      <c r="C152" s="93"/>
      <c r="D152" s="93"/>
      <c r="E152" s="93"/>
      <c r="F152" s="93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 x14ac:dyDescent="0.2">
      <c r="A153" s="200" t="s">
        <v>566</v>
      </c>
      <c r="B153" s="201" t="s">
        <v>16</v>
      </c>
      <c r="C153" s="93"/>
      <c r="D153" s="93"/>
      <c r="E153" s="93"/>
      <c r="F153" s="93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 x14ac:dyDescent="0.2">
      <c r="A154" s="200" t="s">
        <v>567</v>
      </c>
      <c r="B154" s="201" t="s">
        <v>16</v>
      </c>
      <c r="C154" s="93"/>
      <c r="D154" s="93"/>
      <c r="E154" s="93"/>
      <c r="F154" s="93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 x14ac:dyDescent="0.2">
      <c r="A155" s="200" t="s">
        <v>568</v>
      </c>
      <c r="B155" s="201" t="s">
        <v>16</v>
      </c>
      <c r="C155" s="93"/>
      <c r="D155" s="93"/>
      <c r="E155" s="93"/>
      <c r="F155" s="93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 x14ac:dyDescent="0.2">
      <c r="A156" s="200" t="s">
        <v>569</v>
      </c>
      <c r="B156" s="201" t="s">
        <v>16</v>
      </c>
      <c r="C156" s="93"/>
      <c r="D156" s="93"/>
      <c r="E156" s="93"/>
      <c r="F156" s="93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 x14ac:dyDescent="0.2">
      <c r="A157" s="200" t="s">
        <v>570</v>
      </c>
      <c r="B157" s="201" t="s">
        <v>16</v>
      </c>
      <c r="C157" s="93"/>
      <c r="D157" s="93"/>
      <c r="E157" s="93"/>
      <c r="F157" s="93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 x14ac:dyDescent="0.2">
      <c r="A158" s="200" t="s">
        <v>571</v>
      </c>
      <c r="B158" s="201" t="s">
        <v>16</v>
      </c>
      <c r="C158" s="93"/>
      <c r="D158" s="93"/>
      <c r="E158" s="93"/>
      <c r="F158" s="93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 x14ac:dyDescent="0.2">
      <c r="A159" s="200" t="s">
        <v>572</v>
      </c>
      <c r="B159" s="201" t="s">
        <v>16</v>
      </c>
      <c r="C159" s="93"/>
      <c r="D159" s="93"/>
      <c r="E159" s="93"/>
      <c r="F159" s="93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 x14ac:dyDescent="0.2">
      <c r="A160" s="200" t="s">
        <v>573</v>
      </c>
      <c r="B160" s="201" t="s">
        <v>16</v>
      </c>
      <c r="C160" s="93"/>
      <c r="D160" s="93"/>
      <c r="E160" s="93"/>
      <c r="F160" s="93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 x14ac:dyDescent="0.2">
      <c r="A161" s="200" t="s">
        <v>574</v>
      </c>
      <c r="B161" s="201" t="s">
        <v>16</v>
      </c>
      <c r="C161" s="93"/>
      <c r="D161" s="93"/>
      <c r="E161" s="93"/>
      <c r="F161" s="93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 x14ac:dyDescent="0.2">
      <c r="A162" s="200" t="s">
        <v>575</v>
      </c>
      <c r="B162" s="201" t="s">
        <v>16</v>
      </c>
      <c r="C162" s="93"/>
      <c r="D162" s="93"/>
      <c r="E162" s="93"/>
      <c r="F162" s="93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 x14ac:dyDescent="0.2">
      <c r="A163" s="200" t="s">
        <v>576</v>
      </c>
      <c r="B163" s="201" t="s">
        <v>16</v>
      </c>
      <c r="C163" s="93"/>
      <c r="D163" s="93"/>
      <c r="E163" s="93"/>
      <c r="F163" s="93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 x14ac:dyDescent="0.2">
      <c r="A164" s="200" t="s">
        <v>577</v>
      </c>
      <c r="B164" s="201" t="s">
        <v>16</v>
      </c>
      <c r="C164" s="93"/>
      <c r="D164" s="93"/>
      <c r="E164" s="93"/>
      <c r="F164" s="93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 x14ac:dyDescent="0.2">
      <c r="A165" s="200" t="s">
        <v>578</v>
      </c>
      <c r="B165" s="201" t="s">
        <v>16</v>
      </c>
      <c r="C165" s="93"/>
      <c r="D165" s="93"/>
      <c r="E165" s="93"/>
      <c r="F165" s="93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 x14ac:dyDescent="0.2">
      <c r="A166" s="200" t="s">
        <v>579</v>
      </c>
      <c r="B166" s="201" t="s">
        <v>16</v>
      </c>
      <c r="C166" s="93"/>
      <c r="D166" s="93"/>
      <c r="E166" s="93"/>
      <c r="F166" s="93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 x14ac:dyDescent="0.2">
      <c r="A167" s="200" t="s">
        <v>580</v>
      </c>
      <c r="B167" s="201" t="s">
        <v>16</v>
      </c>
      <c r="C167" s="93"/>
      <c r="D167" s="93"/>
      <c r="E167" s="93"/>
      <c r="F167" s="93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 x14ac:dyDescent="0.2">
      <c r="A168" s="200" t="s">
        <v>581</v>
      </c>
      <c r="B168" s="201" t="s">
        <v>16</v>
      </c>
      <c r="C168" s="93"/>
      <c r="D168" s="93"/>
      <c r="E168" s="93"/>
      <c r="F168" s="93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 x14ac:dyDescent="0.2">
      <c r="A169" s="200" t="s">
        <v>582</v>
      </c>
      <c r="B169" s="201" t="s">
        <v>16</v>
      </c>
      <c r="C169" s="93"/>
      <c r="D169" s="93"/>
      <c r="E169" s="93"/>
      <c r="F169" s="93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 x14ac:dyDescent="0.2">
      <c r="A170" s="200" t="s">
        <v>583</v>
      </c>
      <c r="B170" s="201" t="s">
        <v>16</v>
      </c>
      <c r="C170" s="93"/>
      <c r="D170" s="93"/>
      <c r="E170" s="93"/>
      <c r="F170" s="93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 x14ac:dyDescent="0.2">
      <c r="A171" s="200" t="s">
        <v>584</v>
      </c>
      <c r="B171" s="201" t="s">
        <v>16</v>
      </c>
      <c r="C171" s="93"/>
      <c r="D171" s="93"/>
      <c r="E171" s="93"/>
      <c r="F171" s="93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 x14ac:dyDescent="0.2">
      <c r="A172" s="200" t="s">
        <v>585</v>
      </c>
      <c r="B172" s="201" t="s">
        <v>16</v>
      </c>
      <c r="C172" s="93"/>
      <c r="D172" s="93"/>
      <c r="E172" s="93"/>
      <c r="F172" s="93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 x14ac:dyDescent="0.2">
      <c r="A173" s="200" t="s">
        <v>586</v>
      </c>
      <c r="B173" s="201" t="s">
        <v>16</v>
      </c>
      <c r="C173" s="93"/>
      <c r="D173" s="93"/>
      <c r="E173" s="93"/>
      <c r="F173" s="93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 x14ac:dyDescent="0.2">
      <c r="A174" s="200" t="s">
        <v>587</v>
      </c>
      <c r="B174" s="201" t="s">
        <v>16</v>
      </c>
      <c r="C174" s="93"/>
      <c r="D174" s="93"/>
      <c r="E174" s="93"/>
      <c r="F174" s="93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 x14ac:dyDescent="0.2">
      <c r="A175" s="200" t="s">
        <v>588</v>
      </c>
      <c r="B175" s="201" t="s">
        <v>16</v>
      </c>
      <c r="C175" s="93"/>
      <c r="D175" s="93"/>
      <c r="E175" s="93"/>
      <c r="F175" s="93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 x14ac:dyDescent="0.2">
      <c r="A176" s="200" t="s">
        <v>589</v>
      </c>
      <c r="B176" s="201" t="s">
        <v>16</v>
      </c>
      <c r="C176" s="93"/>
      <c r="D176" s="93"/>
      <c r="E176" s="93"/>
      <c r="F176" s="93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 x14ac:dyDescent="0.2">
      <c r="A177" s="202" t="s">
        <v>590</v>
      </c>
      <c r="B177" s="201" t="s">
        <v>16</v>
      </c>
      <c r="C177" s="93"/>
      <c r="D177" s="93"/>
      <c r="E177" s="93"/>
      <c r="F177" s="93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 x14ac:dyDescent="0.2">
      <c r="A178" s="200" t="s">
        <v>591</v>
      </c>
      <c r="B178" s="201" t="s">
        <v>16</v>
      </c>
      <c r="C178" s="93"/>
      <c r="D178" s="93"/>
      <c r="E178" s="93"/>
      <c r="F178" s="93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 x14ac:dyDescent="0.2">
      <c r="A179" s="200" t="s">
        <v>592</v>
      </c>
      <c r="B179" s="201" t="s">
        <v>16</v>
      </c>
      <c r="C179" s="93"/>
      <c r="D179" s="93"/>
      <c r="E179" s="93"/>
      <c r="F179" s="93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 x14ac:dyDescent="0.2">
      <c r="A180" s="200" t="s">
        <v>593</v>
      </c>
      <c r="B180" s="201" t="s">
        <v>16</v>
      </c>
      <c r="C180" s="93"/>
      <c r="D180" s="93"/>
      <c r="E180" s="93"/>
      <c r="F180" s="93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 x14ac:dyDescent="0.2">
      <c r="A181" s="200" t="s">
        <v>594</v>
      </c>
      <c r="B181" s="201" t="s">
        <v>16</v>
      </c>
      <c r="C181" s="93"/>
      <c r="D181" s="93"/>
      <c r="E181" s="93"/>
      <c r="F181" s="93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 x14ac:dyDescent="0.2"/>
  </sheetData>
  <mergeCells count="2">
    <mergeCell ref="A1:B1"/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workbookViewId="0">
      <selection activeCell="G11" sqref="G11"/>
    </sheetView>
  </sheetViews>
  <sheetFormatPr defaultRowHeight="12.75" x14ac:dyDescent="0.2"/>
  <cols>
    <col min="1" max="1" width="22.5703125" style="203" customWidth="1"/>
    <col min="2" max="2" width="15.28515625" style="80" customWidth="1"/>
    <col min="3" max="3" width="21.85546875" style="80" customWidth="1"/>
    <col min="4" max="4" width="10.140625" style="80" customWidth="1"/>
    <col min="5" max="5" width="3" style="80" customWidth="1"/>
    <col min="6" max="7" width="17.7109375" style="80" customWidth="1"/>
    <col min="8" max="17" width="11.5703125" style="80"/>
    <col min="18" max="1025" width="17.28515625" style="80" customWidth="1"/>
  </cols>
  <sheetData>
    <row r="1" spans="1:26" ht="29.25" customHeight="1" x14ac:dyDescent="0.2">
      <c r="A1" s="288" t="s">
        <v>90</v>
      </c>
      <c r="B1" s="288"/>
      <c r="C1" s="288"/>
      <c r="D1" s="288"/>
      <c r="E1" s="288"/>
      <c r="F1" s="288"/>
      <c r="G1" s="288"/>
    </row>
    <row r="2" spans="1:26" ht="24.75" customHeight="1" x14ac:dyDescent="0.2">
      <c r="A2" s="329" t="s">
        <v>595</v>
      </c>
      <c r="B2" s="329"/>
      <c r="C2" s="329"/>
      <c r="D2" s="329"/>
      <c r="E2" s="329"/>
      <c r="F2" s="329"/>
      <c r="G2" s="329"/>
    </row>
    <row r="3" spans="1:26" ht="39.75" customHeight="1" x14ac:dyDescent="0.2">
      <c r="A3" s="204" t="s">
        <v>596</v>
      </c>
      <c r="B3" s="205" t="s">
        <v>597</v>
      </c>
      <c r="C3" s="206" t="s">
        <v>598</v>
      </c>
      <c r="D3" s="330" t="s">
        <v>599</v>
      </c>
      <c r="E3" s="330"/>
      <c r="F3" s="206" t="s">
        <v>600</v>
      </c>
      <c r="G3" s="206" t="s">
        <v>10</v>
      </c>
      <c r="H3" s="9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10" customFormat="1" ht="18.75" customHeight="1" x14ac:dyDescent="0.2">
      <c r="A4" s="207" t="s">
        <v>601</v>
      </c>
      <c r="B4" s="125">
        <v>3</v>
      </c>
      <c r="C4" s="125">
        <v>350</v>
      </c>
      <c r="D4" s="314">
        <v>15</v>
      </c>
      <c r="E4" s="314"/>
      <c r="F4" s="208" t="s">
        <v>602</v>
      </c>
      <c r="G4" s="127" t="s">
        <v>93</v>
      </c>
      <c r="H4" s="209"/>
    </row>
    <row r="5" spans="1:26" s="210" customFormat="1" ht="18.75" customHeight="1" x14ac:dyDescent="0.2">
      <c r="A5" s="211" t="str">
        <f>HYPERLINK("http://www.tdtali.ru/production/domkrat_reechnyi_dr_5_v.html","ДР-5")</f>
        <v>ДР-5</v>
      </c>
      <c r="B5" s="208">
        <v>5</v>
      </c>
      <c r="C5" s="208">
        <v>350</v>
      </c>
      <c r="D5" s="328">
        <v>28.6</v>
      </c>
      <c r="E5" s="328"/>
      <c r="F5" s="208" t="s">
        <v>602</v>
      </c>
      <c r="G5" s="212">
        <v>34275</v>
      </c>
      <c r="H5" s="209"/>
    </row>
    <row r="6" spans="1:26" s="210" customFormat="1" ht="18.75" customHeight="1" x14ac:dyDescent="0.2">
      <c r="A6" s="207" t="s">
        <v>603</v>
      </c>
      <c r="B6" s="125">
        <v>5</v>
      </c>
      <c r="C6" s="125">
        <v>400</v>
      </c>
      <c r="D6" s="314">
        <v>22</v>
      </c>
      <c r="E6" s="314"/>
      <c r="F6" s="125" t="s">
        <v>604</v>
      </c>
      <c r="G6" s="127" t="s">
        <v>93</v>
      </c>
      <c r="H6" s="209"/>
    </row>
    <row r="7" spans="1:26" s="210" customFormat="1" ht="18.75" customHeight="1" x14ac:dyDescent="0.2">
      <c r="A7" s="211" t="str">
        <f>HYPERLINK("http://www.tdtali.ru/production/domkrat_reechnyi_dr_5.html","ДР-5 ""Атлант""")</f>
        <v>ДР-5 "Атлант"</v>
      </c>
      <c r="B7" s="208">
        <v>5</v>
      </c>
      <c r="C7" s="208">
        <v>1080</v>
      </c>
      <c r="D7" s="328">
        <v>27</v>
      </c>
      <c r="E7" s="328"/>
      <c r="F7" s="208" t="s">
        <v>602</v>
      </c>
      <c r="G7" s="212" t="s">
        <v>93</v>
      </c>
      <c r="H7" s="209"/>
    </row>
    <row r="8" spans="1:26" s="210" customFormat="1" ht="18.75" customHeight="1" x14ac:dyDescent="0.2">
      <c r="A8" s="213" t="s">
        <v>605</v>
      </c>
      <c r="B8" s="125">
        <v>8</v>
      </c>
      <c r="C8" s="125">
        <v>350</v>
      </c>
      <c r="D8" s="314">
        <v>41</v>
      </c>
      <c r="E8" s="314"/>
      <c r="F8" s="125" t="s">
        <v>602</v>
      </c>
      <c r="G8" s="127">
        <v>28698</v>
      </c>
      <c r="H8" s="209"/>
    </row>
    <row r="9" spans="1:26" s="210" customFormat="1" ht="18.75" customHeight="1" x14ac:dyDescent="0.2">
      <c r="A9" s="214" t="s">
        <v>606</v>
      </c>
      <c r="B9" s="208">
        <v>10</v>
      </c>
      <c r="C9" s="208">
        <v>580</v>
      </c>
      <c r="D9" s="328">
        <v>38</v>
      </c>
      <c r="E9" s="328"/>
      <c r="F9" s="208" t="s">
        <v>604</v>
      </c>
      <c r="G9" s="212" t="s">
        <v>93</v>
      </c>
      <c r="H9" s="209"/>
    </row>
    <row r="10" spans="1:26" s="210" customFormat="1" ht="18.75" customHeight="1" x14ac:dyDescent="0.2">
      <c r="A10" s="260" t="s">
        <v>884</v>
      </c>
      <c r="B10" s="125">
        <v>10</v>
      </c>
      <c r="C10" s="125">
        <v>1210</v>
      </c>
      <c r="D10" s="314">
        <v>43</v>
      </c>
      <c r="E10" s="314"/>
      <c r="F10" s="125" t="s">
        <v>602</v>
      </c>
      <c r="G10" s="127">
        <v>51468</v>
      </c>
      <c r="H10" s="209"/>
    </row>
    <row r="11" spans="1:26" s="210" customFormat="1" ht="18.75" customHeight="1" x14ac:dyDescent="0.2">
      <c r="A11" s="214" t="s">
        <v>607</v>
      </c>
      <c r="B11" s="208">
        <v>16</v>
      </c>
      <c r="C11" s="208" t="s">
        <v>93</v>
      </c>
      <c r="D11" s="328">
        <v>64.5</v>
      </c>
      <c r="E11" s="328"/>
      <c r="F11" s="208" t="s">
        <v>604</v>
      </c>
      <c r="G11" s="212" t="s">
        <v>93</v>
      </c>
      <c r="H11" s="209"/>
    </row>
    <row r="12" spans="1:26" s="210" customFormat="1" ht="18.75" customHeight="1" x14ac:dyDescent="0.2">
      <c r="A12" s="207" t="s">
        <v>608</v>
      </c>
      <c r="B12" s="125">
        <v>20</v>
      </c>
      <c r="C12" s="125" t="s">
        <v>93</v>
      </c>
      <c r="D12" s="314">
        <v>72</v>
      </c>
      <c r="E12" s="314"/>
      <c r="F12" s="125" t="s">
        <v>604</v>
      </c>
      <c r="G12" s="212" t="s">
        <v>93</v>
      </c>
      <c r="H12" s="209"/>
    </row>
    <row r="13" spans="1:26" s="210" customFormat="1" ht="18.75" customHeight="1" x14ac:dyDescent="0.2">
      <c r="A13" s="214" t="s">
        <v>609</v>
      </c>
      <c r="B13" s="208">
        <v>25</v>
      </c>
      <c r="C13" s="208" t="s">
        <v>93</v>
      </c>
      <c r="D13" s="328">
        <v>92</v>
      </c>
      <c r="E13" s="328"/>
      <c r="F13" s="208" t="s">
        <v>604</v>
      </c>
      <c r="G13" s="212" t="s">
        <v>93</v>
      </c>
      <c r="H13" s="209"/>
    </row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13">
    <mergeCell ref="A1:G1"/>
    <mergeCell ref="A2:G2"/>
    <mergeCell ref="D3:E3"/>
    <mergeCell ref="D4:E4"/>
    <mergeCell ref="D5:E5"/>
    <mergeCell ref="D11:E11"/>
    <mergeCell ref="D12:E12"/>
    <mergeCell ref="D13:E13"/>
    <mergeCell ref="D6:E6"/>
    <mergeCell ref="D7:E7"/>
    <mergeCell ref="D8:E8"/>
    <mergeCell ref="D9:E9"/>
    <mergeCell ref="D10:E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Тали эл. РФ</vt:lpstr>
      <vt:lpstr>Тали руч. РФ</vt:lpstr>
      <vt:lpstr>Тали Болгария</vt:lpstr>
      <vt:lpstr>Тали цепные Болгария</vt:lpstr>
      <vt:lpstr>Тали ВБИ Болгария</vt:lpstr>
      <vt:lpstr>Тали руч. Польша</vt:lpstr>
      <vt:lpstr>Запчасти РФ</vt:lpstr>
      <vt:lpstr>Запчасти Болгария</vt:lpstr>
      <vt:lpstr>Домкраты реечные</vt:lpstr>
      <vt:lpstr>Редукторы</vt:lpstr>
      <vt:lpstr>Тормоза</vt:lpstr>
      <vt:lpstr>МТМ и лебедки руч.</vt:lpstr>
      <vt:lpstr>Лебедки эл.</vt:lpstr>
      <vt:lpstr>'Тали руч. РФ'!Область_печати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Барнаульские тали</dc:title>
  <dc:subject/>
  <dc:creator>Барнаульские тали</dc:creator>
  <cp:keywords>прайс-лист</cp:keywords>
  <dc:description>tali.ru</dc:description>
  <cp:lastModifiedBy>talipc</cp:lastModifiedBy>
  <cp:revision>7</cp:revision>
  <cp:lastPrinted>2021-03-11T05:27:27Z</cp:lastPrinted>
  <dcterms:created xsi:type="dcterms:W3CDTF">2019-01-17T11:20:14Z</dcterms:created>
  <dcterms:modified xsi:type="dcterms:W3CDTF">2023-01-18T05:11:36Z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